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Toc139712419" localSheetId="0">'Лист1'!#REF!</definedName>
    <definedName name="_Toc139712420" localSheetId="0">'Лист1'!#REF!</definedName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<sst xmlns="http://schemas.openxmlformats.org/spreadsheetml/2006/main" count="540" uniqueCount="264">
  <si>
    <t>№ п/п</t>
  </si>
  <si>
    <t>ОАО «Алттрак»</t>
  </si>
  <si>
    <t>ОАО «Мельник»</t>
  </si>
  <si>
    <t>Рубцовский филиал  ОАО «Алтайвагон»</t>
  </si>
  <si>
    <t>Наименование мероприятия</t>
  </si>
  <si>
    <t>Исполнитель</t>
  </si>
  <si>
    <t xml:space="preserve">  в том числе по годам:</t>
  </si>
  <si>
    <t>Объем финансирования всего</t>
  </si>
  <si>
    <t xml:space="preserve">Приложение 1 </t>
  </si>
  <si>
    <t>1.</t>
  </si>
  <si>
    <t xml:space="preserve">собственные средства 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</si>
  <si>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</si>
  <si>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</si>
  <si>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</si>
  <si>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</si>
  <si>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</si>
  <si>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</si>
  <si>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</si>
  <si>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</si>
  <si>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федеральный бюджет </t>
  </si>
  <si>
    <t>краевой бюджет</t>
  </si>
  <si>
    <t>муниципальный бюджет</t>
  </si>
  <si>
    <t>10.</t>
  </si>
  <si>
    <t>Модернизация котельной установки                                                                   БКЗ 85-13-250 ст. №3.</t>
  </si>
  <si>
    <t>в том числе</t>
  </si>
  <si>
    <t xml:space="preserve">Рубцовский филиал  ОАО «Алтайвагон» </t>
  </si>
  <si>
    <t>Расчет по источникам финансирования</t>
  </si>
  <si>
    <t>Индекс дефлятор</t>
  </si>
  <si>
    <t>Индекс дефлятор для расчета</t>
  </si>
  <si>
    <t>Исходные данные</t>
  </si>
  <si>
    <t>Финансирование с учетом инфляции</t>
  </si>
  <si>
    <t>УКС администрации города.</t>
  </si>
  <si>
    <t xml:space="preserve">собственные (заемные) средства </t>
  </si>
  <si>
    <t>Строительство склада готовой продукции макаронной фабрики-всего</t>
  </si>
  <si>
    <t>краевой дорожный фонд</t>
  </si>
  <si>
    <t xml:space="preserve">№ </t>
  </si>
  <si>
    <t>краевой бюджет (50%)</t>
  </si>
  <si>
    <t>муниципальный бюджет (30%)</t>
  </si>
  <si>
    <t xml:space="preserve">краевой бюджет </t>
  </si>
  <si>
    <t>Строительство пятиэтажного жилого дома № 7 по ул. Федоренко - всего</t>
  </si>
  <si>
    <t>собственные средства молодых семей</t>
  </si>
  <si>
    <t xml:space="preserve"> Комитет по ЖКХ администрации города.</t>
  </si>
  <si>
    <t>из них:</t>
  </si>
  <si>
    <t>Отдел администрации города по делам молодежи и общественных объединений.</t>
  </si>
  <si>
    <t>"Рубцовский молочный завод" филиал ОАО«Вимм-Билль-Данн»</t>
  </si>
  <si>
    <t xml:space="preserve">МУ "Управление здравоохранения". </t>
  </si>
  <si>
    <t>Комитет по ЖКХ администрации города.</t>
  </si>
  <si>
    <t>МУ "Управление образования".</t>
  </si>
  <si>
    <t xml:space="preserve">УКС администрации города.              МУ "Управление здравоохранения". </t>
  </si>
  <si>
    <t xml:space="preserve">собственные, заемные и привлеченные средства </t>
  </si>
  <si>
    <t>МУ "Управление культуры"</t>
  </si>
  <si>
    <t>Управление по социальной поддержке населения.</t>
  </si>
  <si>
    <t>предоставление субсидий на оплату жилого помещения и коммунальных услуг</t>
  </si>
  <si>
    <t>оказание помощи в денежной форме</t>
  </si>
  <si>
    <t>выплата ежемесячного пособия на ребенка</t>
  </si>
  <si>
    <t>пополнение библиотечных фондов-всего</t>
  </si>
  <si>
    <t>приобретение оборудования для учреждений сферы культуры (компьютерного, звукоусилительного, осветительного оборудования, видеоаппаратуры)-всего</t>
  </si>
  <si>
    <t>приобретение музыкальных инструментов для ДМШ, ДШИ-всего</t>
  </si>
  <si>
    <t>детского сада №5 (микрорайон "Южный", филиал гимназии №8)</t>
  </si>
  <si>
    <t>детского сада №43 (микрорайон "Черемушки", школа №12)</t>
  </si>
  <si>
    <t xml:space="preserve"> детского сада №42 (микрорайон "Западный", филиал школы №23)</t>
  </si>
  <si>
    <t xml:space="preserve"> детского сада №32 (микрорайон "Центральный", филиал гимназии №3)</t>
  </si>
  <si>
    <t xml:space="preserve"> детского сада №34 (микрорайон "Центральный", пограничная служба)</t>
  </si>
  <si>
    <t xml:space="preserve">Реализация мероприятий направленных на сдерживание уровня безработицы и снижение напряженности на рынке труда-всего </t>
  </si>
  <si>
    <t>профессиональное обучение-всего.</t>
  </si>
  <si>
    <t>профориентация-всего.</t>
  </si>
  <si>
    <t>Администрация города</t>
  </si>
  <si>
    <t>МУ "Управление культуры"         УКС администрации города.</t>
  </si>
  <si>
    <t>содействие трудоустройству - всего.</t>
  </si>
  <si>
    <t>собственные средства работодателей</t>
  </si>
  <si>
    <t>КГУ "Центр занятости населения города Рубцовска"</t>
  </si>
  <si>
    <t>на развитие единой образовательной информационной  сети</t>
  </si>
  <si>
    <t>на вознаграждение за выполнение функций классного руководства</t>
  </si>
  <si>
    <t>на внедрение инновационных образовательных программ</t>
  </si>
  <si>
    <t>Организация и осуществление мер противодействия злоупотреблению наркотиками и их незаконному обороту в рамках реализации краевой и муниципальной программ-всего</t>
  </si>
  <si>
    <t>приобретение учебников для категорий социально незащищенных детей</t>
  </si>
  <si>
    <t>организация летнего отдыха детей</t>
  </si>
  <si>
    <t>проведение ЕГЭ</t>
  </si>
  <si>
    <t>повышение уровня пожарной безопасности образовательных учреждений:</t>
  </si>
  <si>
    <t>оснащение диагностическим оборудованием амбулаторно-поликлинических учреждений</t>
  </si>
  <si>
    <t>оснащение автомобилями скорой медицинской помощи, в том числе реаномобилями.</t>
  </si>
  <si>
    <t>иммунизация населения в рамках национального календаря прививок, а также гриппа</t>
  </si>
  <si>
    <t>дополнительная диспансеризация работающего населения</t>
  </si>
  <si>
    <t>оказание медпомощи женщинам в период беременности и родов в государственных и муниципальных учреждениях здравоохранения.</t>
  </si>
  <si>
    <t>КГЦУСО"Рубцовский специальный дом-интернат для престарелых и инвалидов"</t>
  </si>
  <si>
    <t>строительство общежития ФГУ ИК -5</t>
  </si>
  <si>
    <t xml:space="preserve">развитие материально-технической базы школ: приобретение учебного, и учебно-наглядного технологического оборудования, учебных пособий </t>
  </si>
  <si>
    <t>монтаж и сервисное обслуживание охранно-пожарной сигализации, замену э/проводки, приобретение первичных средств пожаротушения.</t>
  </si>
  <si>
    <t>оказание поддержки одаренным детям</t>
  </si>
  <si>
    <t>из них на:</t>
  </si>
  <si>
    <t>осуществление денежных выплат мед.персоналу фельдшерско-акушерских пунктов, врачам,фельдшерам и медсестрам "Скорой медицинской помощи".</t>
  </si>
  <si>
    <t>организация оздоровления и отдыха детей из семей, находящихся в трудной жизненной ситуации</t>
  </si>
  <si>
    <t>Создание мощностей и организация производства сельскохозяйственного трактора тягового класса 5тонн -всего</t>
  </si>
  <si>
    <t>в том числе:</t>
  </si>
  <si>
    <t>Техническое перевооружение заготовительно-прессового производства - приобретение и монтаж импортного оборудования, оснащенного CAD/CAM/CAE - всего</t>
  </si>
  <si>
    <t>Производство крупного вагонного литья - всего</t>
  </si>
  <si>
    <t>Реконструкция компрессорного цеха-всего</t>
  </si>
  <si>
    <t>Замена танков хранения молока для производства сыра «Ламбер»-всего</t>
  </si>
  <si>
    <t xml:space="preserve">Реконструкция выбоя комбикормового комплекса-всего </t>
  </si>
  <si>
    <t>Монтаж линии по производству длиннорезаных макарон «Спагетти»-всего</t>
  </si>
  <si>
    <t>Строительство кондитерского цеха по производству печенья, халвы, сухих завтраков-всего</t>
  </si>
  <si>
    <t>Предоставление субсидий субъектам малого бизнеса города на компенсацию части процентов за пользование инвестицитонными кредитами в размере 2/3 ставки рефининсирования Центробанка-всего</t>
  </si>
  <si>
    <t>Строительство автодороги пр. Ленина - ул. Пролетарская-всего</t>
  </si>
  <si>
    <t>Проведение ремонта дорожного покрытия улиц города, в первую очередь являющихся продолжением краевых автомобильных дорог общего пользования -всего</t>
  </si>
  <si>
    <t>Реконструкция путепровода через железную дорогу по ул.Калинина-всего</t>
  </si>
  <si>
    <t>Реконструкция моста через р.Алей -всего</t>
  </si>
  <si>
    <t xml:space="preserve">Реконструкция электроснабжения троллейбусного транспорта:   замена отработавшей свой срок контактной сети и прокладка высоковольтного э/кабеля от ГПП-4 до тяговой подстанции №2 - всего                              </t>
  </si>
  <si>
    <t>Строительство пятиэтажного жилого дома № 25 по пр. Ленина в микрорайоне № 33-всего</t>
  </si>
  <si>
    <t>Капремонт муниципального общежития № 4 по ул Громова, 30 - всего</t>
  </si>
  <si>
    <t>Капремонт муниципального общежития № 1 по пер. Алейский, 47 - всего</t>
  </si>
  <si>
    <t>Капитальный ремонт ветхого и аварийного жилищного фонда - всего</t>
  </si>
  <si>
    <t>Строительство напорно-разводящих водопроводных сетей (1очередь) - всего</t>
  </si>
  <si>
    <t>Реконструкция бани по ул. Комсомольской-всего</t>
  </si>
  <si>
    <t>Строительство детского сада на 120 мест в микрорайоне № 51- всего</t>
  </si>
  <si>
    <t>Строительство школы на 900 мест в микрорайоне № 11- всего</t>
  </si>
  <si>
    <t>Восстановление 5детских садов, приостановивших деятельность с начала 90-х годов и используемых в настоящее время не по назначению, с проведением их капитального ремонта - всего</t>
  </si>
  <si>
    <t xml:space="preserve">Реализация мероприятий в рамках приоритетного национального проекта "Образование"- всего </t>
  </si>
  <si>
    <t xml:space="preserve">Реализация мероприятий в рамках КЦП "Развитие образования в Алтайском крае" на 2006-2010г.г. - всего </t>
  </si>
  <si>
    <t>Оснащение устройством защитного отключения пожарной охраны образовательных учреждений в рамках КЦП"Снижение рисков и смягчение последствий чрезвычайных ситуаций природного и техногенного характера в Алтайском крае на 2005-2010г.г. - всего</t>
  </si>
  <si>
    <t>Завершение строительства противотуберкулезного диспансера на 95коек в кв.39 -всего</t>
  </si>
  <si>
    <t>Строительство пристройки операционного блока к главному корпусу г/больницы № 1-всего</t>
  </si>
  <si>
    <t>Строительство  здания поликлиники кожно-венерологического диспансера-всего</t>
  </si>
  <si>
    <t xml:space="preserve">Реализация мероприятий в рамках приоритетного национального проекта "Здоровье"- всего </t>
  </si>
  <si>
    <t>Капремонт ДК  «Тракторостроитель»-всего</t>
  </si>
  <si>
    <t>Проведение мероприятий в рамках реализации краевой целевой программы "Молодежь Алтая" на 2007-2010годы - всего</t>
  </si>
  <si>
    <t>Строительство банно-прачечного комбината Рубцовского специального дома-интерната для престарелых и инвалидов по ул.Р.Зорге, 157-всего</t>
  </si>
  <si>
    <t>Реализация мероприятий в рамках ФЦП "Развитие уголовно-исправительной системы (2007-2016годы) - всего</t>
  </si>
  <si>
    <t>приобретение спортивного инвентаря и оборудование</t>
  </si>
  <si>
    <t>осуществление денежных выплат врачам общей практики, врачам-терапевтам участковым и медицинским сестрам врачей-терапевтов участковых, врачам-педиатрам участковым, медицинским сестрам врачей общей практики с учетом результатов их деятельности.</t>
  </si>
  <si>
    <t>Приобретение троллейбусов в кол-ве 11шт. в рамках реализации краевой целевой программы «Модернизация троллейбусного парка городов края на 2007-2010 годы» -всего</t>
  </si>
  <si>
    <t>3шт.</t>
  </si>
  <si>
    <t>вакцинопрофилактика</t>
  </si>
  <si>
    <t>профилактика и лечение ВИЧ-СПИД</t>
  </si>
  <si>
    <t>Обеспечение жильем или улучшение жилищных условий в среднем 50-ти молодых семей в год в рамках реализации краевой и городской целевых программ-всего</t>
  </si>
  <si>
    <t xml:space="preserve">МУ "Управление здравоохранения" </t>
  </si>
  <si>
    <t xml:space="preserve">собственные средства троллейбусного предприятия </t>
  </si>
  <si>
    <t>средства собственника</t>
  </si>
  <si>
    <t>Администрация ФГУ ИК-5</t>
  </si>
  <si>
    <t>УКС администрации             города.          МУП «Южная тепловая станция»</t>
  </si>
  <si>
    <t>Реализация подпрограммы "Здоровое поколение" КЦП "Дети Алтая" на 2007-2010годы - всего</t>
  </si>
  <si>
    <t>Реализация подпрограммы "Пульмонология" (бронхиальная астма и т.д.)" КЦП "Важнейшие направления развития специализированной и квалифицированной медицинской помощи" на 2007-2011годы - всего</t>
  </si>
  <si>
    <t>Реализация подпрограммы "Гемодиализ и трансплантация почек" КЦП "Важнейшие направления развития специализированной и квалифицированной медицинской помощи" на 2007-2011годы - всего</t>
  </si>
  <si>
    <t>Реализация мероприятий в рамках ведомственной целевой программы "Витаминизация женщин с высоким риском рождения детей с врожденным пороком развития центральной нервной системы в Алтайском крае" на 2008-2010годы - всего.</t>
  </si>
  <si>
    <t>Поддержка приоритетных направлений развития культуры города в рамках реализации КЦП "Культура Алтая" (2007-2010годы) -всего</t>
  </si>
  <si>
    <t>Обеспечение жильем детей-сирот в рамках реализации КЦП"Дети Алтая" на 2007-2010годы - всего</t>
  </si>
  <si>
    <t>Реализация мероприятий в рамках КЦП "Социальная поддержка малоимущих граждан и малоимущих семей с детьми" на 2007-2010годы -всего</t>
  </si>
  <si>
    <t>Реализация подпрограммы "Сахарный диабет" КЦП "Предупреждение заболеваний социального характера и борьба с ними" на 2007-2011годы - всего</t>
  </si>
  <si>
    <t xml:space="preserve"> млн.руб.</t>
  </si>
  <si>
    <t>ЦЕЛЬ 1: Рост уровня и качества жизни населения города</t>
  </si>
  <si>
    <t>ЦЕЛЬ 2: Рост экономического потенциала</t>
  </si>
  <si>
    <t>Итого по мероприятиям цели 1.</t>
  </si>
  <si>
    <t>Итого по мероприятиям цели 2.</t>
  </si>
  <si>
    <t>1.2. Занятость населения</t>
  </si>
  <si>
    <t>1.1.Демографическая политика</t>
  </si>
  <si>
    <t>ЦЕЛЬ 3: Рост качества среды жизнедеятельности</t>
  </si>
  <si>
    <t>3.1. Жилищно-коммунальное хозяйство</t>
  </si>
  <si>
    <t>2.2. Инвестиционная деятельность.Строительство.</t>
  </si>
  <si>
    <t>3.2. Транспорт и дорожное хозяйство</t>
  </si>
  <si>
    <t>3.3. Безопасность населения</t>
  </si>
  <si>
    <t>Итого по мероприятиям цели 3.</t>
  </si>
  <si>
    <t>ЦЕЛЬ 4: Создание благоприятного социального климата для деятельности и здорового образа жизни</t>
  </si>
  <si>
    <t>4.1. Здравоохранение</t>
  </si>
  <si>
    <t>4.2. Образование</t>
  </si>
  <si>
    <t>4.3. Культура</t>
  </si>
  <si>
    <t>Итого по мероприятиям цели 4.</t>
  </si>
  <si>
    <t xml:space="preserve">Разработка проектов обеспечения комплексного жилищного строительства объектами коммунальной инфраструктуры - всего. </t>
  </si>
  <si>
    <t>Разработка комплексных схем развития городской коммунальной инфраструктуры - всего.</t>
  </si>
  <si>
    <t>Разработка проектов планировки  и формирование земельных участков для жилищного строительства - всего.</t>
  </si>
  <si>
    <t>собственные, привлеченные средства</t>
  </si>
  <si>
    <t>Жилищный комитет администрации      города, МУ"Управление образования".</t>
  </si>
  <si>
    <t>2.1. Промышленность</t>
  </si>
  <si>
    <t>создание информационно-технической инфраструктуры автоматизированной системы управления недвижимостью</t>
  </si>
  <si>
    <t>11.</t>
  </si>
  <si>
    <t>12.</t>
  </si>
  <si>
    <t>МУП"Южная тепловая станция"</t>
  </si>
  <si>
    <t xml:space="preserve">Завершение модернизации котельной установки БКЗ 85-13-250 ст. №2 -всего  </t>
  </si>
  <si>
    <t>Модернизация котельной установки БКЗ 85-13-250 ст. №3 -всего</t>
  </si>
  <si>
    <t xml:space="preserve">Установка 3-х противодавленческих турбин -всего </t>
  </si>
  <si>
    <t>Реализация мероприятий в рамках федеральной целевой программы и подпрограммы "Вакцинопрофилактика" КЦП "Предупреждение заболеваний социального характера и борьба с ними" на 2007-2011годы - всего</t>
  </si>
  <si>
    <t>Строительство пятиэтажного кирпичного жилого дома № 7 мкр.34 ЖСК"Тюльпан" - всего</t>
  </si>
  <si>
    <t>собственные средства членов ЖСК</t>
  </si>
  <si>
    <t>ЖСК"Тюльпан"</t>
  </si>
  <si>
    <t>Строительство пятиэтажного кирпичного жилого дома № 15 мкр.51 ЖСК"Монолит" - всего</t>
  </si>
  <si>
    <t>ЖСК"Монолит"</t>
  </si>
  <si>
    <t>Строительство пятиэтажного кирпичного жилого дома № 1 мкр.25 ЖСК"Энтузиаст" - всего</t>
  </si>
  <si>
    <t>Строительство индивидуальных жилых домов - всего</t>
  </si>
  <si>
    <t>собственные средства индивидуальных застройщиков</t>
  </si>
  <si>
    <t xml:space="preserve">проведение работ, по разграничению государственной собственности на землю и формирование баз данных по земельным участкам </t>
  </si>
  <si>
    <t xml:space="preserve">всего на реализацию мероприятий </t>
  </si>
  <si>
    <t xml:space="preserve">Реализация мероприятий городской программы «Создание автоматизированной системы учета недвижимости, проведение работ по разграничению государственной собственности на землю г.Рубцовска (2004-2009годы)», обеспечивающих: </t>
  </si>
  <si>
    <t>2.3.Управление муниципальной собственностью</t>
  </si>
  <si>
    <t>2.4.Малое предпринимательство</t>
  </si>
  <si>
    <t>4.4. Социальная защита и поддержка населения</t>
  </si>
  <si>
    <t>УКС администрации            города.      Комитет по ЖКХ администрации города.</t>
  </si>
  <si>
    <t xml:space="preserve">Комитет по управлению имуществом администрации города.        Комитет по архитектуре и градостроительству администрации  города. </t>
  </si>
  <si>
    <t>УКС администрации            города.   Комитет по ЖКХ администрации города.</t>
  </si>
  <si>
    <t>собственные средства троллейбусного предприятия (20%)</t>
  </si>
  <si>
    <t>Комитет по архитектуре и градостр-ву администрации города</t>
  </si>
  <si>
    <t xml:space="preserve">Комитет по архитектуре и градостр-ву администрации          города.         Комитет по ЖКХ администрации города.          </t>
  </si>
  <si>
    <t>Отдел по промышленности, транспорту и связи администрации             города.   Мун.унитарное троллейбусное предприятие.</t>
  </si>
  <si>
    <t>Отдел по промышленности, транспорту и связи администрации             города.         Мун.унитарное троллейбусное предприятие.</t>
  </si>
  <si>
    <t>Капитальный ремонт берегоукрепления Склюихинского водохранилища -всего</t>
  </si>
  <si>
    <t>Примечание</t>
  </si>
  <si>
    <t>план</t>
  </si>
  <si>
    <t>% выполнения плана</t>
  </si>
  <si>
    <t>В отчетном периоде работа по реализации проекта не проводилась из-за отсутствия у предприятия средств в связи с проводимой процедурой банкротства.</t>
  </si>
  <si>
    <t xml:space="preserve">Проект завершен досрочно в 2007году. Обеспечено увеличение объема продаж за счет расфасовки продукции в тару 10, 25 и 40 кг. Организовано 2рабочих места. </t>
  </si>
  <si>
    <t>За счет увеличения во 2 полугодии плана финансирования государственной кадастровой оценки земли.</t>
  </si>
  <si>
    <t>Завершено обследование путепровода, заключен договор на проектные работы.</t>
  </si>
  <si>
    <t xml:space="preserve">Отчет </t>
  </si>
  <si>
    <t>о выполнении плана мероприятий комплексной программы социально-экономического развития</t>
  </si>
  <si>
    <t>Начало строительства объекта предусмотрено в 2009году.</t>
  </si>
  <si>
    <t>Всего средств на реализацию мероприятий плана</t>
  </si>
  <si>
    <t>факт</t>
  </si>
  <si>
    <t>муниципального образования городского округа "Город Рубцовск" на период до 2017года</t>
  </si>
  <si>
    <t>за 2008год</t>
  </si>
  <si>
    <t>объем финансирования</t>
  </si>
  <si>
    <t xml:space="preserve">Приобретена 1 квартира. Финансирование с 01.01.2008 начало осуществляться только за счет средств краевого бюджета. </t>
  </si>
  <si>
    <t>Начало реализации проекта было запланировано на 2009год.</t>
  </si>
  <si>
    <t>Проект начал реализовываться досрочно в 2007году.Общая стоимость проекта составляет 70,247млн.руб. освоено 64,884млн.руб.С его вводом в 2009году решается проблему обеспечения предприятия ледяной водой.</t>
  </si>
  <si>
    <t xml:space="preserve">Проект завершен. Введенные в эксплуатацию мощности в объеме 40 тонн сыра в сутки освоены полностью. </t>
  </si>
  <si>
    <t>В отчетном периоде реализация проекта не планировалась.</t>
  </si>
  <si>
    <t>Выполнение проекта намечено на 2011-2012годы.</t>
  </si>
  <si>
    <t>Проект завершен. Обеспечено расширеие ассортимента макаронных изделий и увеличение доли мелкой фасовки по 0,4кг, 3кг и 5кг. Организация 4-х рабочих мест.</t>
  </si>
  <si>
    <t>МУП «Южная тепловая станция»</t>
  </si>
  <si>
    <t xml:space="preserve">УКС администрации             города.         </t>
  </si>
  <si>
    <t xml:space="preserve">УКС администрации             города.       </t>
  </si>
  <si>
    <t>В 2008году программой реализация проекта не предусматривалась.</t>
  </si>
  <si>
    <t>Реализация проекта в 2008году программой не предусматривалась.</t>
  </si>
  <si>
    <t>Начало реализации предусмотрено с 2009года.</t>
  </si>
  <si>
    <t>План 2008года уточнен. Финансирования объекта за счет федеральных и краевых средств не было.</t>
  </si>
  <si>
    <t>Строительство объекта в 2008году не планировалось.</t>
  </si>
  <si>
    <t xml:space="preserve">В 2008году введена 1блок-секция общей площадью 3950кв.м.  </t>
  </si>
  <si>
    <t>Постановлением администрации Алтайского края от 10.11.2008 №473 выделены средства краевого бюджета в сумме 10, 690млн.руб. для ввода 2951вм.м. общей площади в 2009году.</t>
  </si>
  <si>
    <t>За отчетный период введено 45домов общей площадью 6500кв.м. жилья.</t>
  </si>
  <si>
    <t>Субсидии выданы 11субъектам малого бизнеса и 3 предпринимателям.</t>
  </si>
  <si>
    <t>На 2008год строительство объекта не планировалось.</t>
  </si>
  <si>
    <t>Увеличены плановые объемы финансирования на 2008год: федеральный бюджет - с 3,0млн.руб. до 13,0млн.руб., муниципальный бюджет - с 1,286млн.руб. до 2,286млн.руб.</t>
  </si>
  <si>
    <t>Уточнен план финансирования на 2008год: краевой бюджет - 2,0млн.руб., муниципальный бюджет - 2,0млн.руб.</t>
  </si>
  <si>
    <t>В отчетном году собственник не приступил к реконструкции.</t>
  </si>
  <si>
    <t xml:space="preserve">УКС администрации            города.    </t>
  </si>
  <si>
    <t>Уточнен план финансирования на 2008год: краевой бюджет - 25,0 млн.руб.</t>
  </si>
  <si>
    <t>собственные средства предприятий</t>
  </si>
  <si>
    <t>Начало реконструкции объекта перенесено на 2010год.</t>
  </si>
  <si>
    <t xml:space="preserve">Средства на финансирование поступили только в конце отчетного года.Использовано 0,75млн.руб. Остаток  средств в сумме 9,25млн.руб  перешел на финансирование 2009года. </t>
  </si>
  <si>
    <t xml:space="preserve">В 2008году средства краевого бюджета не были выделены. </t>
  </si>
  <si>
    <t>Проектные работы не были начаты.</t>
  </si>
  <si>
    <t>Выполнялись только проектные работы.</t>
  </si>
  <si>
    <t>Выполнялись проектные работы.</t>
  </si>
  <si>
    <t>Средства на строительство объекта не были выделены.</t>
  </si>
  <si>
    <t xml:space="preserve">Улучшили социально-бытовые и жилищные условия в 2008году 26семей из 40 запланированных. Завершение процедуры оформления  14семей перешло на 2009год. План финансирования был уточнен по году. Изменены доли финансирования бюджетов: федерального с 10 до 30%, краевого с 20 до 10%, муниципального без изменения на уровне 10%, собственные средства молодых семей с 60 до 50%, а в связи с этим плановые показатели.  </t>
  </si>
  <si>
    <t xml:space="preserve">В 2008году в действующую программу были внесены изменения, поэтому увеличились суммы финансирования мероприятий . </t>
  </si>
  <si>
    <t>Проект завершен. Обеспечено увеличение мощности котла до 100 тонн пара/час, прирост на 25 тонн пара/час.</t>
  </si>
  <si>
    <t xml:space="preserve">Комитет по ЖКХ администрации города.  УКС администрации города.                                                      </t>
  </si>
  <si>
    <t xml:space="preserve">Комитет по архитектуре и градостр-ву администрации  города.           </t>
  </si>
  <si>
    <t>Работы не велись в отчетном периоде.Проектно-сметная документация находиться на экспертизе.</t>
  </si>
  <si>
    <t>Начало строительства объекта запланировано в прогамме на 2010год.</t>
  </si>
  <si>
    <t>Поставки медоборудования были практически завершены в 2007году.</t>
  </si>
  <si>
    <t>Программой запланировано начало реализации на 2010год.</t>
  </si>
  <si>
    <t>На 2008год реализация мероприятия не планировалась.</t>
  </si>
  <si>
    <t xml:space="preserve">федеральный бюджет  </t>
  </si>
  <si>
    <t xml:space="preserve">собственные средства жильцов </t>
  </si>
  <si>
    <t>к отчету о реализации</t>
  </si>
  <si>
    <t>комплексной Программы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</si>
</sst>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16" fontId="3" fillId="0" borderId="3" xfId="0" applyNumberFormat="1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5" xfId="0" applyFont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3" fillId="0" borderId="8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2" fontId="3" fillId="0" borderId="0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0" fillId="0" borderId="6" xfId="0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0" fillId="0" borderId="1" xfId="0" applyFill="1" applyBorder="1" applyAlignment="1">
      <alignment/>
    </xf>
    <xf numFmtId="0" fontId="3" fillId="0" borderId="6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/>
    </xf>
    <xf numFmtId="172" fontId="3" fillId="0" borderId="3" xfId="0" applyNumberFormat="1" applyFont="1" applyFill="1" applyBorder="1" applyAlignment="1">
      <alignment horizontal="center"/>
    </xf>
    <xf numFmtId="173" fontId="3" fillId="0" borderId="6" xfId="0" applyNumberFormat="1" applyFont="1" applyBorder="1" applyAlignment="1">
      <alignment horizontal="center" vertical="top" wrapText="1"/>
    </xf>
    <xf numFmtId="173" fontId="3" fillId="0" borderId="1" xfId="0" applyNumberFormat="1" applyFont="1" applyBorder="1" applyAlignment="1">
      <alignment horizontal="center" vertical="top" wrapText="1"/>
    </xf>
    <xf numFmtId="173" fontId="3" fillId="0" borderId="5" xfId="0" applyNumberFormat="1" applyFont="1" applyBorder="1" applyAlignment="1">
      <alignment horizontal="center" wrapText="1"/>
    </xf>
    <xf numFmtId="173" fontId="3" fillId="0" borderId="3" xfId="0" applyNumberFormat="1" applyFont="1" applyBorder="1" applyAlignment="1">
      <alignment horizontal="center" wrapText="1"/>
    </xf>
    <xf numFmtId="173" fontId="4" fillId="0" borderId="2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wrapText="1"/>
    </xf>
    <xf numFmtId="173" fontId="3" fillId="0" borderId="8" xfId="0" applyNumberFormat="1" applyFont="1" applyBorder="1" applyAlignment="1">
      <alignment horizontal="center" vertical="top" wrapText="1"/>
    </xf>
    <xf numFmtId="173" fontId="4" fillId="0" borderId="4" xfId="0" applyNumberFormat="1" applyFont="1" applyBorder="1" applyAlignment="1">
      <alignment horizontal="center" wrapText="1"/>
    </xf>
    <xf numFmtId="173" fontId="3" fillId="0" borderId="2" xfId="0" applyNumberFormat="1" applyFont="1" applyBorder="1" applyAlignment="1">
      <alignment horizontal="center" wrapText="1"/>
    </xf>
    <xf numFmtId="173" fontId="3" fillId="0" borderId="9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73" fontId="3" fillId="0" borderId="0" xfId="0" applyNumberFormat="1" applyFont="1" applyBorder="1" applyAlignment="1">
      <alignment horizontal="center" vertical="top" wrapText="1"/>
    </xf>
    <xf numFmtId="173" fontId="3" fillId="0" borderId="5" xfId="0" applyNumberFormat="1" applyFont="1" applyBorder="1" applyAlignment="1">
      <alignment horizontal="center" vertical="top" wrapText="1"/>
    </xf>
    <xf numFmtId="173" fontId="3" fillId="0" borderId="3" xfId="0" applyNumberFormat="1" applyFont="1" applyBorder="1" applyAlignment="1">
      <alignment horizontal="center" vertical="top" wrapText="1"/>
    </xf>
    <xf numFmtId="173" fontId="4" fillId="0" borderId="4" xfId="0" applyNumberFormat="1" applyFont="1" applyFill="1" applyBorder="1" applyAlignment="1">
      <alignment horizontal="center" wrapText="1"/>
    </xf>
    <xf numFmtId="173" fontId="4" fillId="0" borderId="2" xfId="0" applyNumberFormat="1" applyFont="1" applyFill="1" applyBorder="1" applyAlignment="1">
      <alignment horizontal="center" wrapText="1"/>
    </xf>
    <xf numFmtId="173" fontId="3" fillId="0" borderId="5" xfId="0" applyNumberFormat="1" applyFont="1" applyFill="1" applyBorder="1" applyAlignment="1">
      <alignment horizontal="center" wrapText="1"/>
    </xf>
    <xf numFmtId="172" fontId="3" fillId="0" borderId="3" xfId="0" applyNumberFormat="1" applyFont="1" applyBorder="1" applyAlignment="1">
      <alignment horizontal="center" wrapText="1"/>
    </xf>
    <xf numFmtId="172" fontId="3" fillId="0" borderId="0" xfId="0" applyNumberFormat="1" applyFont="1" applyBorder="1" applyAlignment="1">
      <alignment horizontal="center" wrapText="1"/>
    </xf>
    <xf numFmtId="172" fontId="3" fillId="0" borderId="5" xfId="0" applyNumberFormat="1" applyFont="1" applyBorder="1" applyAlignment="1">
      <alignment horizontal="center" wrapText="1"/>
    </xf>
    <xf numFmtId="172" fontId="3" fillId="0" borderId="1" xfId="0" applyNumberFormat="1" applyFont="1" applyBorder="1" applyAlignment="1">
      <alignment horizontal="center" wrapText="1"/>
    </xf>
    <xf numFmtId="172" fontId="3" fillId="0" borderId="6" xfId="0" applyNumberFormat="1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173" fontId="4" fillId="0" borderId="9" xfId="0" applyNumberFormat="1" applyFont="1" applyFill="1" applyBorder="1" applyAlignment="1">
      <alignment horizontal="center" wrapText="1"/>
    </xf>
    <xf numFmtId="173" fontId="3" fillId="0" borderId="5" xfId="0" applyNumberFormat="1" applyFont="1" applyBorder="1" applyAlignment="1">
      <alignment horizontal="center" vertical="top"/>
    </xf>
    <xf numFmtId="173" fontId="0" fillId="0" borderId="3" xfId="0" applyNumberFormat="1" applyBorder="1" applyAlignment="1">
      <alignment/>
    </xf>
    <xf numFmtId="173" fontId="4" fillId="0" borderId="5" xfId="0" applyNumberFormat="1" applyFont="1" applyFill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3" fontId="4" fillId="0" borderId="2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center" vertical="center"/>
    </xf>
    <xf numFmtId="172" fontId="3" fillId="0" borderId="5" xfId="0" applyNumberFormat="1" applyFont="1" applyFill="1" applyBorder="1" applyAlignment="1">
      <alignment horizontal="center" vertical="top"/>
    </xf>
    <xf numFmtId="172" fontId="4" fillId="0" borderId="4" xfId="0" applyNumberFormat="1" applyFont="1" applyFill="1" applyBorder="1" applyAlignment="1">
      <alignment horizontal="center" vertical="top"/>
    </xf>
    <xf numFmtId="172" fontId="4" fillId="0" borderId="2" xfId="0" applyNumberFormat="1" applyFont="1" applyFill="1" applyBorder="1" applyAlignment="1">
      <alignment horizontal="center" wrapText="1"/>
    </xf>
    <xf numFmtId="173" fontId="4" fillId="0" borderId="3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 horizontal="left" vertical="top" wrapText="1"/>
    </xf>
    <xf numFmtId="173" fontId="4" fillId="0" borderId="0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172" fontId="3" fillId="0" borderId="5" xfId="0" applyNumberFormat="1" applyFont="1" applyFill="1" applyBorder="1" applyAlignment="1">
      <alignment horizontal="center"/>
    </xf>
    <xf numFmtId="172" fontId="3" fillId="0" borderId="6" xfId="0" applyNumberFormat="1" applyFont="1" applyFill="1" applyBorder="1" applyAlignment="1">
      <alignment horizontal="center"/>
    </xf>
    <xf numFmtId="172" fontId="3" fillId="0" borderId="5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center" vertical="top"/>
    </xf>
    <xf numFmtId="172" fontId="4" fillId="0" borderId="4" xfId="0" applyNumberFormat="1" applyFont="1" applyBorder="1" applyAlignment="1">
      <alignment horizontal="center" wrapText="1"/>
    </xf>
    <xf numFmtId="172" fontId="3" fillId="0" borderId="3" xfId="0" applyNumberFormat="1" applyFont="1" applyFill="1" applyBorder="1" applyAlignment="1">
      <alignment horizontal="center" wrapText="1"/>
    </xf>
    <xf numFmtId="172" fontId="3" fillId="0" borderId="8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172" fontId="3" fillId="0" borderId="0" xfId="0" applyNumberFormat="1" applyFont="1" applyFill="1" applyBorder="1" applyAlignment="1">
      <alignment horizontal="center" wrapText="1"/>
    </xf>
    <xf numFmtId="173" fontId="4" fillId="0" borderId="2" xfId="0" applyNumberFormat="1" applyFont="1" applyBorder="1" applyAlignment="1">
      <alignment horizontal="center" vertical="center" wrapText="1"/>
    </xf>
    <xf numFmtId="172" fontId="4" fillId="0" borderId="9" xfId="0" applyNumberFormat="1" applyFont="1" applyBorder="1" applyAlignment="1">
      <alignment horizontal="center" vertical="top" wrapText="1"/>
    </xf>
    <xf numFmtId="173" fontId="3" fillId="0" borderId="6" xfId="0" applyNumberFormat="1" applyFont="1" applyBorder="1" applyAlignment="1">
      <alignment horizontal="center" wrapText="1"/>
    </xf>
    <xf numFmtId="173" fontId="4" fillId="0" borderId="4" xfId="0" applyNumberFormat="1" applyFont="1" applyBorder="1" applyAlignment="1">
      <alignment horizontal="center" vertical="center" wrapText="1"/>
    </xf>
    <xf numFmtId="173" fontId="4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top" wrapText="1"/>
    </xf>
    <xf numFmtId="172" fontId="4" fillId="0" borderId="9" xfId="0" applyNumberFormat="1" applyFont="1" applyBorder="1" applyAlignment="1">
      <alignment horizontal="center" wrapText="1"/>
    </xf>
    <xf numFmtId="0" fontId="0" fillId="0" borderId="8" xfId="0" applyBorder="1" applyAlignment="1">
      <alignment/>
    </xf>
    <xf numFmtId="0" fontId="4" fillId="0" borderId="3" xfId="0" applyFont="1" applyFill="1" applyBorder="1" applyAlignment="1">
      <alignment horizontal="left" wrapText="1"/>
    </xf>
    <xf numFmtId="16" fontId="3" fillId="0" borderId="3" xfId="0" applyNumberFormat="1" applyFont="1" applyBorder="1" applyAlignment="1">
      <alignment horizontal="center" vertical="top" wrapText="1"/>
    </xf>
    <xf numFmtId="172" fontId="4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/>
    </xf>
    <xf numFmtId="172" fontId="3" fillId="0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/>
    </xf>
    <xf numFmtId="173" fontId="4" fillId="0" borderId="3" xfId="0" applyNumberFormat="1" applyFont="1" applyBorder="1" applyAlignment="1">
      <alignment horizontal="center" wrapText="1"/>
    </xf>
    <xf numFmtId="173" fontId="3" fillId="0" borderId="3" xfId="0" applyNumberFormat="1" applyFont="1" applyBorder="1" applyAlignment="1">
      <alignment/>
    </xf>
    <xf numFmtId="173" fontId="4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center"/>
    </xf>
    <xf numFmtId="172" fontId="4" fillId="0" borderId="4" xfId="0" applyNumberFormat="1" applyFont="1" applyFill="1" applyBorder="1" applyAlignment="1">
      <alignment horizontal="center"/>
    </xf>
    <xf numFmtId="172" fontId="3" fillId="0" borderId="6" xfId="0" applyNumberFormat="1" applyFont="1" applyFill="1" applyBorder="1" applyAlignment="1">
      <alignment horizontal="center" vertical="top"/>
    </xf>
    <xf numFmtId="173" fontId="3" fillId="0" borderId="3" xfId="0" applyNumberFormat="1" applyFont="1" applyBorder="1" applyAlignment="1">
      <alignment horizontal="center" vertical="center" wrapText="1"/>
    </xf>
    <xf numFmtId="173" fontId="3" fillId="0" borderId="2" xfId="0" applyNumberFormat="1" applyFont="1" applyBorder="1" applyAlignment="1">
      <alignment horizontal="center" vertical="top" wrapText="1"/>
    </xf>
    <xf numFmtId="173" fontId="3" fillId="0" borderId="1" xfId="0" applyNumberFormat="1" applyFont="1" applyBorder="1" applyAlignment="1">
      <alignment horizontal="center" vertical="center" wrapText="1"/>
    </xf>
    <xf numFmtId="172" fontId="3" fillId="0" borderId="3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172" fontId="3" fillId="0" borderId="6" xfId="0" applyNumberFormat="1" applyFont="1" applyBorder="1" applyAlignment="1">
      <alignment horizontal="center" vertical="top" wrapText="1"/>
    </xf>
    <xf numFmtId="173" fontId="3" fillId="0" borderId="4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center"/>
    </xf>
    <xf numFmtId="173" fontId="3" fillId="0" borderId="1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center" vertical="top"/>
    </xf>
    <xf numFmtId="172" fontId="4" fillId="0" borderId="3" xfId="0" applyNumberFormat="1" applyFont="1" applyFill="1" applyBorder="1" applyAlignment="1">
      <alignment horizontal="center" vertical="top"/>
    </xf>
    <xf numFmtId="173" fontId="3" fillId="0" borderId="3" xfId="0" applyNumberFormat="1" applyFont="1" applyFill="1" applyBorder="1" applyAlignment="1">
      <alignment horizontal="center" vertical="top"/>
    </xf>
    <xf numFmtId="173" fontId="3" fillId="0" borderId="1" xfId="0" applyNumberFormat="1" applyFont="1" applyFill="1" applyBorder="1" applyAlignment="1">
      <alignment horizontal="center" vertical="top"/>
    </xf>
    <xf numFmtId="173" fontId="3" fillId="0" borderId="10" xfId="0" applyNumberFormat="1" applyFont="1" applyBorder="1" applyAlignment="1">
      <alignment horizontal="center" wrapText="1"/>
    </xf>
    <xf numFmtId="173" fontId="3" fillId="0" borderId="3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center" vertical="top" wrapText="1"/>
    </xf>
    <xf numFmtId="173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172" fontId="4" fillId="0" borderId="3" xfId="0" applyNumberFormat="1" applyFont="1" applyFill="1" applyBorder="1" applyAlignment="1">
      <alignment horizontal="center" wrapText="1"/>
    </xf>
    <xf numFmtId="172" fontId="4" fillId="0" borderId="5" xfId="0" applyNumberFormat="1" applyFont="1" applyFill="1" applyBorder="1" applyAlignment="1">
      <alignment horizontal="center" wrapText="1"/>
    </xf>
    <xf numFmtId="173" fontId="4" fillId="0" borderId="2" xfId="0" applyNumberFormat="1" applyFont="1" applyFill="1" applyBorder="1" applyAlignment="1">
      <alignment horizontal="center" vertical="center" wrapText="1"/>
    </xf>
    <xf numFmtId="173" fontId="3" fillId="0" borderId="6" xfId="0" applyNumberFormat="1" applyFont="1" applyBorder="1" applyAlignment="1">
      <alignment horizontal="center" vertical="center" wrapText="1"/>
    </xf>
    <xf numFmtId="173" fontId="3" fillId="0" borderId="1" xfId="0" applyNumberFormat="1" applyFont="1" applyFill="1" applyBorder="1" applyAlignment="1">
      <alignment horizontal="center" vertical="top" wrapText="1"/>
    </xf>
    <xf numFmtId="17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73" fontId="4" fillId="0" borderId="9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173" fontId="4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172" fontId="3" fillId="0" borderId="8" xfId="0" applyNumberFormat="1" applyFont="1" applyFill="1" applyBorder="1" applyAlignment="1">
      <alignment horizontal="center" vertical="center"/>
    </xf>
    <xf numFmtId="172" fontId="3" fillId="0" borderId="3" xfId="0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72" fontId="3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72" fontId="3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73" fontId="3" fillId="0" borderId="11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172" fontId="3" fillId="0" borderId="3" xfId="0" applyNumberFormat="1" applyFont="1" applyBorder="1" applyAlignment="1">
      <alignment horizontal="center" vertical="center"/>
    </xf>
    <xf numFmtId="172" fontId="3" fillId="0" borderId="3" xfId="0" applyNumberFormat="1" applyFont="1" applyFill="1" applyBorder="1" applyAlignment="1">
      <alignment horizontal="center" vertical="center" wrapText="1"/>
    </xf>
    <xf numFmtId="173" fontId="3" fillId="0" borderId="8" xfId="0" applyNumberFormat="1" applyFont="1" applyBorder="1" applyAlignment="1">
      <alignment horizontal="center" wrapText="1"/>
    </xf>
    <xf numFmtId="173" fontId="4" fillId="0" borderId="9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173" fontId="4" fillId="0" borderId="13" xfId="0" applyNumberFormat="1" applyFont="1" applyBorder="1" applyAlignment="1">
      <alignment horizontal="center" wrapText="1"/>
    </xf>
    <xf numFmtId="173" fontId="4" fillId="0" borderId="7" xfId="0" applyNumberFormat="1" applyFont="1" applyBorder="1" applyAlignment="1">
      <alignment horizontal="center" wrapText="1"/>
    </xf>
    <xf numFmtId="173" fontId="4" fillId="0" borderId="14" xfId="0" applyNumberFormat="1" applyFont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horizontal="left"/>
    </xf>
    <xf numFmtId="0" fontId="4" fillId="0" borderId="9" xfId="0" applyFont="1" applyFill="1" applyBorder="1" applyAlignment="1">
      <alignment horizontal="center" wrapText="1"/>
    </xf>
    <xf numFmtId="173" fontId="3" fillId="0" borderId="0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 wrapText="1"/>
    </xf>
    <xf numFmtId="172" fontId="3" fillId="0" borderId="5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172" fontId="4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7" xfId="0" applyFont="1" applyFill="1" applyBorder="1" applyAlignment="1">
      <alignment horizontal="left" vertical="top" wrapText="1"/>
    </xf>
    <xf numFmtId="173" fontId="4" fillId="0" borderId="7" xfId="0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173" fontId="3" fillId="0" borderId="8" xfId="0" applyNumberFormat="1" applyFont="1" applyFill="1" applyBorder="1" applyAlignment="1">
      <alignment horizontal="center" vertical="center" wrapText="1"/>
    </xf>
    <xf numFmtId="173" fontId="3" fillId="0" borderId="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73" fontId="3" fillId="0" borderId="14" xfId="0" applyNumberFormat="1" applyFont="1" applyFill="1" applyBorder="1" applyAlignment="1">
      <alignment horizontal="center" vertical="center" wrapText="1"/>
    </xf>
    <xf numFmtId="173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173" fontId="3" fillId="0" borderId="1" xfId="0" applyNumberFormat="1" applyFont="1" applyFill="1" applyBorder="1" applyAlignment="1">
      <alignment horizontal="center" vertical="center" wrapText="1"/>
    </xf>
    <xf numFmtId="173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173" fontId="3" fillId="0" borderId="6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top" wrapText="1"/>
    </xf>
    <xf numFmtId="173" fontId="3" fillId="0" borderId="8" xfId="0" applyNumberFormat="1" applyFont="1" applyFill="1" applyBorder="1" applyAlignment="1">
      <alignment horizontal="center" vertical="top" wrapText="1"/>
    </xf>
    <xf numFmtId="172" fontId="3" fillId="0" borderId="8" xfId="0" applyNumberFormat="1" applyFont="1" applyFill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4"/>
  <sheetViews>
    <sheetView tabSelected="1" view="pageBreakPreview" zoomScale="75" zoomScaleNormal="75" zoomScaleSheetLayoutView="75" workbookViewId="0" topLeftCell="A10">
      <selection activeCell="I13" sqref="I13"/>
    </sheetView>
  </sheetViews>
  <sheetFormatPr defaultColWidth="9.00390625" defaultRowHeight="12.75"/>
  <cols>
    <col min="1" max="1" width="5.25390625" style="0" customWidth="1"/>
    <col min="2" max="2" width="38.125" style="0" customWidth="1"/>
    <col min="3" max="3" width="18.625" style="0" customWidth="1"/>
    <col min="4" max="4" width="16.875" style="0" customWidth="1"/>
    <col min="5" max="5" width="19.00390625" style="0" customWidth="1"/>
    <col min="6" max="6" width="18.625" style="0" customWidth="1"/>
    <col min="7" max="7" width="38.00390625" style="0" customWidth="1"/>
  </cols>
  <sheetData>
    <row r="2" spans="1:7" ht="15.75" customHeight="1">
      <c r="A2" s="363" t="s">
        <v>8</v>
      </c>
      <c r="B2" s="363"/>
      <c r="C2" s="363"/>
      <c r="D2" s="363"/>
      <c r="E2" s="363"/>
      <c r="F2" s="363"/>
      <c r="G2" s="363"/>
    </row>
    <row r="3" spans="1:7" ht="14.25" customHeight="1">
      <c r="A3" s="273"/>
      <c r="B3" s="273"/>
      <c r="C3" s="273"/>
      <c r="D3" s="273"/>
      <c r="E3" s="273"/>
      <c r="F3" s="273"/>
      <c r="G3" s="273" t="s">
        <v>262</v>
      </c>
    </row>
    <row r="4" spans="1:7" ht="18" customHeight="1">
      <c r="A4" s="273"/>
      <c r="B4" s="273"/>
      <c r="C4" s="273"/>
      <c r="D4" s="273"/>
      <c r="E4" s="273"/>
      <c r="F4" s="273"/>
      <c r="G4" s="273" t="s">
        <v>263</v>
      </c>
    </row>
    <row r="5" spans="1:7" ht="14.25" customHeight="1">
      <c r="A5" s="273"/>
      <c r="B5" s="273"/>
      <c r="C5" s="273"/>
      <c r="D5" s="273"/>
      <c r="E5" s="273"/>
      <c r="F5" s="273"/>
      <c r="G5" s="273"/>
    </row>
    <row r="6" spans="1:7" ht="15" customHeight="1">
      <c r="A6" s="343" t="s">
        <v>209</v>
      </c>
      <c r="B6" s="343"/>
      <c r="C6" s="343"/>
      <c r="D6" s="343"/>
      <c r="E6" s="343"/>
      <c r="F6" s="343"/>
      <c r="G6" s="343"/>
    </row>
    <row r="7" spans="1:7" ht="15" customHeight="1">
      <c r="A7" s="343" t="s">
        <v>210</v>
      </c>
      <c r="B7" s="343"/>
      <c r="C7" s="343"/>
      <c r="D7" s="343"/>
      <c r="E7" s="343"/>
      <c r="F7" s="343"/>
      <c r="G7" s="343"/>
    </row>
    <row r="8" spans="1:7" ht="15.75" customHeight="1">
      <c r="A8" s="343" t="s">
        <v>214</v>
      </c>
      <c r="B8" s="343"/>
      <c r="C8" s="343"/>
      <c r="D8" s="343"/>
      <c r="E8" s="343"/>
      <c r="F8" s="343"/>
      <c r="G8" s="343"/>
    </row>
    <row r="9" spans="1:7" ht="15.75" customHeight="1">
      <c r="A9" s="343" t="s">
        <v>215</v>
      </c>
      <c r="B9" s="343"/>
      <c r="C9" s="343"/>
      <c r="D9" s="343"/>
      <c r="E9" s="343"/>
      <c r="F9" s="343"/>
      <c r="G9" s="343"/>
    </row>
    <row r="10" spans="1:7" ht="9.75" customHeight="1">
      <c r="A10" s="430"/>
      <c r="B10" s="430"/>
      <c r="C10" s="430"/>
      <c r="D10" s="430"/>
      <c r="E10" s="430"/>
      <c r="F10" s="430"/>
      <c r="G10" s="430"/>
    </row>
    <row r="11" spans="1:7" ht="15.75">
      <c r="A11" s="1"/>
      <c r="G11" s="35" t="s">
        <v>147</v>
      </c>
    </row>
    <row r="12" spans="1:7" ht="17.25" customHeight="1">
      <c r="A12" s="404" t="s">
        <v>35</v>
      </c>
      <c r="B12" s="404" t="s">
        <v>4</v>
      </c>
      <c r="C12" s="345" t="s">
        <v>216</v>
      </c>
      <c r="D12" s="346"/>
      <c r="E12" s="403"/>
      <c r="F12" s="404" t="s">
        <v>5</v>
      </c>
      <c r="G12" s="404" t="s">
        <v>202</v>
      </c>
    </row>
    <row r="13" spans="1:7" ht="32.25" customHeight="1">
      <c r="A13" s="405"/>
      <c r="B13" s="405"/>
      <c r="C13" s="303" t="s">
        <v>203</v>
      </c>
      <c r="D13" s="303" t="s">
        <v>213</v>
      </c>
      <c r="E13" s="303" t="s">
        <v>204</v>
      </c>
      <c r="F13" s="405"/>
      <c r="G13" s="405"/>
    </row>
    <row r="14" spans="1:7" ht="18" customHeight="1">
      <c r="A14" s="348" t="s">
        <v>148</v>
      </c>
      <c r="B14" s="349"/>
      <c r="C14" s="349"/>
      <c r="D14" s="349"/>
      <c r="E14" s="349"/>
      <c r="F14" s="349"/>
      <c r="G14" s="350"/>
    </row>
    <row r="15" spans="1:7" ht="18" customHeight="1">
      <c r="A15" s="348" t="s">
        <v>153</v>
      </c>
      <c r="B15" s="349"/>
      <c r="C15" s="349"/>
      <c r="D15" s="349"/>
      <c r="E15" s="344"/>
      <c r="F15" s="349"/>
      <c r="G15" s="350"/>
    </row>
    <row r="16" spans="1:7" ht="18" customHeight="1">
      <c r="A16" s="379"/>
      <c r="B16" s="342"/>
      <c r="C16" s="342"/>
      <c r="D16" s="342"/>
      <c r="E16" s="342"/>
      <c r="F16" s="342"/>
      <c r="G16" s="347"/>
    </row>
    <row r="17" spans="1:7" ht="81" customHeight="1">
      <c r="A17" s="16" t="s">
        <v>9</v>
      </c>
      <c r="B17" s="74" t="s">
        <v>133</v>
      </c>
      <c r="C17" s="196">
        <f>SUM(C19+C20+C21+C22)</f>
        <v>55.45</v>
      </c>
      <c r="D17" s="59">
        <f>SUM(D19+D20+D21+D22)</f>
        <v>31.726999999999997</v>
      </c>
      <c r="E17" s="144">
        <f>SUM(D17/C17)*100</f>
        <v>57.21731289449954</v>
      </c>
      <c r="F17" s="390" t="s">
        <v>43</v>
      </c>
      <c r="G17" s="396" t="s">
        <v>250</v>
      </c>
    </row>
    <row r="18" spans="1:7" ht="15" customHeight="1">
      <c r="A18" s="77"/>
      <c r="B18" s="83" t="s">
        <v>93</v>
      </c>
      <c r="C18" s="78"/>
      <c r="D18" s="261"/>
      <c r="E18" s="219"/>
      <c r="F18" s="410"/>
      <c r="G18" s="397"/>
    </row>
    <row r="19" spans="1:7" ht="15.75" customHeight="1">
      <c r="A19" s="22"/>
      <c r="B19" s="88" t="s">
        <v>19</v>
      </c>
      <c r="C19" s="69">
        <v>5.545</v>
      </c>
      <c r="D19" s="96">
        <v>8.664</v>
      </c>
      <c r="E19" s="143">
        <f>SUM(D19/C19)*100</f>
        <v>156.248872858431</v>
      </c>
      <c r="F19" s="410"/>
      <c r="G19" s="397"/>
    </row>
    <row r="20" spans="1:7" ht="18" customHeight="1">
      <c r="A20" s="22"/>
      <c r="B20" s="88" t="s">
        <v>20</v>
      </c>
      <c r="C20" s="69">
        <v>10.937</v>
      </c>
      <c r="D20" s="96">
        <v>7.28</v>
      </c>
      <c r="E20" s="143">
        <f>SUM(D20/C20)*100</f>
        <v>66.56304288196033</v>
      </c>
      <c r="F20" s="410"/>
      <c r="G20" s="397"/>
    </row>
    <row r="21" spans="1:7" ht="13.5" customHeight="1">
      <c r="A21" s="22"/>
      <c r="B21" s="88" t="s">
        <v>21</v>
      </c>
      <c r="C21" s="69">
        <v>5.545</v>
      </c>
      <c r="D21" s="96">
        <v>2.717</v>
      </c>
      <c r="E21" s="143">
        <f>SUM(D21/C21)*100</f>
        <v>48.99909828674482</v>
      </c>
      <c r="F21" s="410"/>
      <c r="G21" s="397"/>
    </row>
    <row r="22" spans="1:7" ht="65.25" customHeight="1">
      <c r="A22" s="22"/>
      <c r="B22" s="88" t="s">
        <v>40</v>
      </c>
      <c r="C22" s="69">
        <v>33.423</v>
      </c>
      <c r="D22" s="173">
        <v>13.066</v>
      </c>
      <c r="E22" s="155">
        <f>SUM(D22/C22)*100</f>
        <v>39.092840259701404</v>
      </c>
      <c r="F22" s="411"/>
      <c r="G22" s="371"/>
    </row>
    <row r="23" spans="1:7" ht="63.75" customHeight="1">
      <c r="A23" s="16" t="s">
        <v>11</v>
      </c>
      <c r="B23" s="104" t="s">
        <v>124</v>
      </c>
      <c r="C23" s="58">
        <f>SUM(C25+C26)</f>
        <v>0.385</v>
      </c>
      <c r="D23" s="59">
        <f>SUM(D25+D26)</f>
        <v>0.964</v>
      </c>
      <c r="E23" s="144">
        <f>SUM(D23/C23)*100</f>
        <v>250.3896103896104</v>
      </c>
      <c r="F23" s="412" t="s">
        <v>43</v>
      </c>
      <c r="G23" s="386"/>
    </row>
    <row r="24" spans="1:7" ht="16.5" customHeight="1">
      <c r="A24" s="116"/>
      <c r="B24" s="83" t="s">
        <v>93</v>
      </c>
      <c r="C24" s="95"/>
      <c r="D24" s="103"/>
      <c r="E24" s="219"/>
      <c r="F24" s="413"/>
      <c r="G24" s="387"/>
    </row>
    <row r="25" spans="1:7" ht="17.25" customHeight="1">
      <c r="A25" s="116"/>
      <c r="B25" s="88" t="s">
        <v>20</v>
      </c>
      <c r="C25" s="95">
        <v>0.257</v>
      </c>
      <c r="D25" s="170">
        <v>0.531</v>
      </c>
      <c r="E25" s="143">
        <f>SUM(D25/C25)*100</f>
        <v>206.61478599221792</v>
      </c>
      <c r="F25" s="413"/>
      <c r="G25" s="387"/>
    </row>
    <row r="26" spans="1:7" ht="17.25" customHeight="1">
      <c r="A26" s="117"/>
      <c r="B26" s="81" t="s">
        <v>21</v>
      </c>
      <c r="C26" s="21">
        <v>0.128</v>
      </c>
      <c r="D26" s="24">
        <v>0.433</v>
      </c>
      <c r="E26" s="141">
        <f>SUM(D26/C26)*100</f>
        <v>338.28125</v>
      </c>
      <c r="F26" s="414"/>
      <c r="G26" s="388"/>
    </row>
    <row r="27" spans="1:7" ht="45" customHeight="1">
      <c r="A27" s="16" t="s">
        <v>12</v>
      </c>
      <c r="B27" s="89" t="s">
        <v>144</v>
      </c>
      <c r="C27" s="106">
        <f>SUM(C29+C30)</f>
        <v>0.7</v>
      </c>
      <c r="D27" s="106">
        <f>SUM(D29+D30)</f>
        <v>0.815</v>
      </c>
      <c r="E27" s="144">
        <f>SUM(D27/C27)*100</f>
        <v>116.42857142857143</v>
      </c>
      <c r="F27" s="389" t="s">
        <v>169</v>
      </c>
      <c r="G27" s="386" t="s">
        <v>217</v>
      </c>
    </row>
    <row r="28" spans="1:7" ht="14.25" customHeight="1">
      <c r="A28" s="91"/>
      <c r="B28" s="83" t="s">
        <v>93</v>
      </c>
      <c r="C28" s="96"/>
      <c r="D28" s="97"/>
      <c r="E28" s="219"/>
      <c r="F28" s="384"/>
      <c r="G28" s="387"/>
    </row>
    <row r="29" spans="1:7" ht="13.5" customHeight="1">
      <c r="A29" s="91"/>
      <c r="B29" s="111" t="s">
        <v>20</v>
      </c>
      <c r="C29" s="96">
        <v>0.49</v>
      </c>
      <c r="D29" s="97">
        <v>0.815</v>
      </c>
      <c r="E29" s="143">
        <f>SUM(D29/C29)*100</f>
        <v>166.32653061224488</v>
      </c>
      <c r="F29" s="384"/>
      <c r="G29" s="387"/>
    </row>
    <row r="30" spans="1:7" ht="25.5" customHeight="1">
      <c r="A30" s="98"/>
      <c r="B30" s="81" t="s">
        <v>21</v>
      </c>
      <c r="C30" s="99">
        <v>0.21</v>
      </c>
      <c r="D30" s="108"/>
      <c r="E30" s="233"/>
      <c r="F30" s="385"/>
      <c r="G30" s="388"/>
    </row>
    <row r="31" spans="1:7" ht="19.5" customHeight="1">
      <c r="A31" s="372" t="s">
        <v>152</v>
      </c>
      <c r="B31" s="373"/>
      <c r="C31" s="373"/>
      <c r="D31" s="373"/>
      <c r="E31" s="373"/>
      <c r="F31" s="373"/>
      <c r="G31" s="375"/>
    </row>
    <row r="32" spans="1:7" ht="63.75" customHeight="1">
      <c r="A32" s="16" t="s">
        <v>9</v>
      </c>
      <c r="B32" s="89" t="s">
        <v>63</v>
      </c>
      <c r="C32" s="100">
        <f>SUM(C34+C39+C42)</f>
        <v>5.288</v>
      </c>
      <c r="D32" s="197">
        <f>SUM(D34+D39+D42)</f>
        <v>8.12</v>
      </c>
      <c r="E32" s="144">
        <f>SUM(D32/C32)*100</f>
        <v>153.55521936459905</v>
      </c>
      <c r="F32" s="16" t="s">
        <v>70</v>
      </c>
      <c r="G32" s="386" t="s">
        <v>251</v>
      </c>
    </row>
    <row r="33" spans="1:7" ht="15.75">
      <c r="A33" s="19"/>
      <c r="B33" s="88" t="s">
        <v>42</v>
      </c>
      <c r="C33" s="101"/>
      <c r="D33" s="133"/>
      <c r="E33" s="220"/>
      <c r="F33" s="101"/>
      <c r="G33" s="361"/>
    </row>
    <row r="34" spans="1:7" ht="15.75">
      <c r="A34" s="91"/>
      <c r="B34" s="88" t="s">
        <v>68</v>
      </c>
      <c r="C34" s="72">
        <f>SUM(C36+C37+C38)</f>
        <v>3.683</v>
      </c>
      <c r="D34" s="131">
        <f>SUM(D36+D37+D38)</f>
        <v>5.7829999999999995</v>
      </c>
      <c r="E34" s="218">
        <f aca="true" t="shared" si="0" ref="E34:E39">SUM(D34/C34)*100</f>
        <v>157.0187347271246</v>
      </c>
      <c r="F34" s="135"/>
      <c r="G34" s="361"/>
    </row>
    <row r="35" spans="1:7" ht="15.75">
      <c r="A35" s="91"/>
      <c r="B35" s="79" t="s">
        <v>93</v>
      </c>
      <c r="C35" s="93"/>
      <c r="D35" s="124"/>
      <c r="E35" s="221"/>
      <c r="F35" s="136"/>
      <c r="G35" s="361"/>
    </row>
    <row r="36" spans="1:7" ht="15.75">
      <c r="A36" s="91"/>
      <c r="B36" s="88" t="s">
        <v>20</v>
      </c>
      <c r="C36" s="139">
        <v>1.973</v>
      </c>
      <c r="D36" s="124">
        <v>3.342</v>
      </c>
      <c r="E36" s="143">
        <f t="shared" si="0"/>
        <v>169.386720729853</v>
      </c>
      <c r="F36" s="136"/>
      <c r="G36" s="361"/>
    </row>
    <row r="37" spans="1:7" ht="15.75">
      <c r="A37" s="91"/>
      <c r="B37" s="88" t="s">
        <v>21</v>
      </c>
      <c r="C37" s="93">
        <v>0.45</v>
      </c>
      <c r="D37" s="124">
        <v>0.57</v>
      </c>
      <c r="E37" s="143">
        <f t="shared" si="0"/>
        <v>126.66666666666666</v>
      </c>
      <c r="F37" s="136"/>
      <c r="G37" s="361"/>
    </row>
    <row r="38" spans="1:7" ht="15.75" customHeight="1">
      <c r="A38" s="91"/>
      <c r="B38" s="88" t="s">
        <v>69</v>
      </c>
      <c r="C38" s="97">
        <v>1.26</v>
      </c>
      <c r="D38" s="107">
        <v>1.871</v>
      </c>
      <c r="E38" s="143">
        <f t="shared" si="0"/>
        <v>148.4920634920635</v>
      </c>
      <c r="F38" s="136"/>
      <c r="G38" s="361"/>
    </row>
    <row r="39" spans="1:7" ht="15.75">
      <c r="A39" s="19"/>
      <c r="B39" s="88" t="s">
        <v>64</v>
      </c>
      <c r="C39" s="72">
        <f>SUM(C41)</f>
        <v>1.5</v>
      </c>
      <c r="D39" s="131">
        <f>SUM(D41)</f>
        <v>2.1</v>
      </c>
      <c r="E39" s="218">
        <f t="shared" si="0"/>
        <v>140</v>
      </c>
      <c r="F39" s="136"/>
      <c r="G39" s="361"/>
    </row>
    <row r="40" spans="1:7" ht="15.75">
      <c r="A40" s="91"/>
      <c r="B40" s="79" t="s">
        <v>93</v>
      </c>
      <c r="C40" s="93"/>
      <c r="D40" s="124"/>
      <c r="E40" s="221"/>
      <c r="F40" s="136"/>
      <c r="G40" s="361"/>
    </row>
    <row r="41" spans="1:7" ht="15.75">
      <c r="A41" s="91"/>
      <c r="B41" s="88" t="s">
        <v>20</v>
      </c>
      <c r="C41" s="93">
        <v>1.5</v>
      </c>
      <c r="D41" s="124">
        <v>2.1</v>
      </c>
      <c r="E41" s="143">
        <f>SUM(D41/C41)*100</f>
        <v>140</v>
      </c>
      <c r="F41" s="136"/>
      <c r="G41" s="361"/>
    </row>
    <row r="42" spans="1:7" ht="15.75">
      <c r="A42" s="19"/>
      <c r="B42" s="88" t="s">
        <v>65</v>
      </c>
      <c r="C42" s="72">
        <f>SUM(C44)</f>
        <v>0.105</v>
      </c>
      <c r="D42" s="131">
        <f>SUM(D44)</f>
        <v>0.237</v>
      </c>
      <c r="E42" s="218">
        <f>SUM(D42/C42)*100</f>
        <v>225.71428571428572</v>
      </c>
      <c r="F42" s="136"/>
      <c r="G42" s="361"/>
    </row>
    <row r="43" spans="1:7" ht="15.75">
      <c r="A43" s="91"/>
      <c r="B43" s="79" t="s">
        <v>93</v>
      </c>
      <c r="C43" s="93"/>
      <c r="D43" s="124"/>
      <c r="E43" s="221"/>
      <c r="F43" s="136"/>
      <c r="G43" s="361"/>
    </row>
    <row r="44" spans="1:7" ht="18.75" customHeight="1">
      <c r="A44" s="98"/>
      <c r="B44" s="81" t="s">
        <v>20</v>
      </c>
      <c r="C44" s="102">
        <v>0.105</v>
      </c>
      <c r="D44" s="134">
        <v>0.237</v>
      </c>
      <c r="E44" s="169">
        <f>SUM(D44/C44)*100</f>
        <v>225.71428571428572</v>
      </c>
      <c r="F44" s="137"/>
      <c r="G44" s="428"/>
    </row>
    <row r="45" spans="1:7" ht="18.75" customHeight="1">
      <c r="A45" s="138"/>
      <c r="B45" s="87" t="s">
        <v>150</v>
      </c>
      <c r="C45" s="174">
        <f>SUM(C47+C48+C49+C50)</f>
        <v>61.823</v>
      </c>
      <c r="D45" s="174">
        <f>SUM(D47+D48+D49+D50)</f>
        <v>41.626000000000005</v>
      </c>
      <c r="E45" s="144">
        <f>SUM(D45/C45)*100</f>
        <v>67.33092861879884</v>
      </c>
      <c r="F45" s="16"/>
      <c r="G45" s="104"/>
    </row>
    <row r="46" spans="1:7" ht="15" customHeight="1">
      <c r="A46" s="91"/>
      <c r="B46" s="129" t="s">
        <v>93</v>
      </c>
      <c r="C46" s="96"/>
      <c r="D46" s="97"/>
      <c r="E46" s="97"/>
      <c r="F46" s="19"/>
      <c r="G46" s="109"/>
    </row>
    <row r="47" spans="1:7" ht="19.5" customHeight="1">
      <c r="A47" s="91"/>
      <c r="B47" s="201" t="s">
        <v>19</v>
      </c>
      <c r="C47" s="181">
        <f>SUM(C19)</f>
        <v>5.545</v>
      </c>
      <c r="D47" s="181">
        <f>SUM(D19)</f>
        <v>8.664</v>
      </c>
      <c r="E47" s="143">
        <f>SUM(D47/C47)*100</f>
        <v>156.248872858431</v>
      </c>
      <c r="F47" s="19"/>
      <c r="G47" s="109"/>
    </row>
    <row r="48" spans="1:7" ht="18.75" customHeight="1">
      <c r="A48" s="91"/>
      <c r="B48" s="201" t="s">
        <v>20</v>
      </c>
      <c r="C48" s="181">
        <f>SUM(C20+C25+C29+C36+C41+C44)</f>
        <v>15.262</v>
      </c>
      <c r="D48" s="181">
        <f>SUM(D20+D25+D29+D36+D41+D44)</f>
        <v>14.305</v>
      </c>
      <c r="E48" s="143">
        <f>SUM(D48/C48)*100</f>
        <v>93.72952430874066</v>
      </c>
      <c r="F48" s="19"/>
      <c r="G48" s="109"/>
    </row>
    <row r="49" spans="1:7" ht="18.75" customHeight="1">
      <c r="A49" s="91"/>
      <c r="B49" s="201" t="s">
        <v>21</v>
      </c>
      <c r="C49" s="181">
        <f>SUM(C21+C26+C30+C37)</f>
        <v>6.333</v>
      </c>
      <c r="D49" s="181">
        <f>SUM(D21+D26+D30+D37)</f>
        <v>3.7199999999999998</v>
      </c>
      <c r="E49" s="143">
        <f>SUM(D49/C49)*100</f>
        <v>58.739933680720036</v>
      </c>
      <c r="F49" s="19"/>
      <c r="G49" s="109"/>
    </row>
    <row r="50" spans="1:7" ht="25.5" customHeight="1">
      <c r="A50" s="98"/>
      <c r="B50" s="265" t="s">
        <v>168</v>
      </c>
      <c r="C50" s="268">
        <f>SUM(C22+C38)</f>
        <v>34.683</v>
      </c>
      <c r="D50" s="268">
        <f>SUM(D22+D38)</f>
        <v>14.937000000000001</v>
      </c>
      <c r="E50" s="226">
        <f>SUM(D50/C50)*100</f>
        <v>43.06720871896895</v>
      </c>
      <c r="F50" s="266"/>
      <c r="G50" s="267"/>
    </row>
    <row r="51" spans="1:7" ht="30" customHeight="1">
      <c r="A51" s="262"/>
      <c r="B51" s="263"/>
      <c r="C51" s="264"/>
      <c r="D51" s="264"/>
      <c r="E51" s="145"/>
      <c r="F51" s="20"/>
      <c r="G51" s="94"/>
    </row>
    <row r="52" spans="1:7" ht="16.5" customHeight="1">
      <c r="A52" s="348" t="s">
        <v>149</v>
      </c>
      <c r="B52" s="349"/>
      <c r="C52" s="349"/>
      <c r="D52" s="349"/>
      <c r="E52" s="349"/>
      <c r="F52" s="349"/>
      <c r="G52" s="350"/>
    </row>
    <row r="53" spans="1:7" ht="18.75" customHeight="1">
      <c r="A53" s="348" t="s">
        <v>170</v>
      </c>
      <c r="B53" s="349"/>
      <c r="C53" s="349"/>
      <c r="D53" s="349"/>
      <c r="E53" s="349"/>
      <c r="F53" s="349"/>
      <c r="G53" s="429"/>
    </row>
    <row r="54" spans="1:7" ht="15" customHeight="1">
      <c r="A54" s="6"/>
      <c r="B54" s="198" t="s">
        <v>1</v>
      </c>
      <c r="C54" s="199">
        <f>SUM(C55+C58)</f>
        <v>41.503</v>
      </c>
      <c r="D54" s="147"/>
      <c r="E54" s="144"/>
      <c r="F54" s="365" t="s">
        <v>1</v>
      </c>
      <c r="G54" s="6"/>
    </row>
    <row r="55" spans="1:7" ht="47.25" customHeight="1">
      <c r="A55" s="202" t="s">
        <v>9</v>
      </c>
      <c r="B55" s="79" t="s">
        <v>92</v>
      </c>
      <c r="C55" s="17"/>
      <c r="D55" s="142"/>
      <c r="E55" s="143"/>
      <c r="F55" s="366"/>
      <c r="G55" s="397" t="s">
        <v>218</v>
      </c>
    </row>
    <row r="56" spans="1:7" ht="17.25" customHeight="1">
      <c r="A56" s="15"/>
      <c r="B56" s="79" t="s">
        <v>93</v>
      </c>
      <c r="C56" s="17"/>
      <c r="D56" s="18"/>
      <c r="E56" s="7"/>
      <c r="F56" s="366"/>
      <c r="G56" s="397"/>
    </row>
    <row r="57" spans="1:7" ht="27" customHeight="1">
      <c r="A57" s="3"/>
      <c r="B57" s="81" t="s">
        <v>32</v>
      </c>
      <c r="C57" s="200"/>
      <c r="D57" s="140"/>
      <c r="E57" s="169"/>
      <c r="F57" s="367"/>
      <c r="G57" s="371"/>
    </row>
    <row r="58" spans="1:7" ht="79.5" customHeight="1">
      <c r="A58" s="4" t="s">
        <v>11</v>
      </c>
      <c r="B58" s="82" t="s">
        <v>94</v>
      </c>
      <c r="C58" s="37">
        <f>SUM(C60)</f>
        <v>41.503</v>
      </c>
      <c r="D58" s="4"/>
      <c r="E58" s="143"/>
      <c r="F58" s="390" t="s">
        <v>1</v>
      </c>
      <c r="G58" s="396" t="s">
        <v>205</v>
      </c>
    </row>
    <row r="59" spans="1:7" ht="15.75" customHeight="1">
      <c r="A59" s="7"/>
      <c r="B59" s="83" t="s">
        <v>93</v>
      </c>
      <c r="C59" s="8"/>
      <c r="D59" s="8"/>
      <c r="E59" s="8"/>
      <c r="F59" s="391"/>
      <c r="G59" s="397"/>
    </row>
    <row r="60" spans="1:7" ht="30.75" customHeight="1">
      <c r="A60" s="7"/>
      <c r="B60" s="127" t="s">
        <v>32</v>
      </c>
      <c r="C60" s="5">
        <v>41.503</v>
      </c>
      <c r="D60" s="8"/>
      <c r="E60" s="169"/>
      <c r="F60" s="391"/>
      <c r="G60" s="371"/>
    </row>
    <row r="61" spans="1:7" ht="30.75" customHeight="1">
      <c r="A61" s="4"/>
      <c r="B61" s="87" t="s">
        <v>3</v>
      </c>
      <c r="C61" s="144">
        <f>SUM(C62)</f>
        <v>630</v>
      </c>
      <c r="D61" s="186">
        <f>SUM(D62)</f>
        <v>1062.103</v>
      </c>
      <c r="E61" s="144">
        <f>SUM(D61/C61)*100</f>
        <v>168.58777777777777</v>
      </c>
      <c r="F61" s="398" t="s">
        <v>25</v>
      </c>
      <c r="G61" s="351"/>
    </row>
    <row r="62" spans="1:7" ht="30" customHeight="1">
      <c r="A62" s="8" t="s">
        <v>12</v>
      </c>
      <c r="B62" s="79" t="s">
        <v>95</v>
      </c>
      <c r="C62" s="143">
        <v>630</v>
      </c>
      <c r="D62" s="161">
        <v>1062.103</v>
      </c>
      <c r="E62" s="143">
        <f>SUM(D62/C62)*100</f>
        <v>168.58777777777777</v>
      </c>
      <c r="F62" s="399"/>
      <c r="G62" s="364"/>
    </row>
    <row r="63" spans="1:7" ht="13.5" customHeight="1">
      <c r="A63" s="8"/>
      <c r="B63" s="83" t="s">
        <v>93</v>
      </c>
      <c r="C63" s="143"/>
      <c r="D63" s="142"/>
      <c r="E63" s="143"/>
      <c r="F63" s="399"/>
      <c r="G63" s="364"/>
    </row>
    <row r="64" spans="1:7" ht="28.5" customHeight="1">
      <c r="A64" s="5"/>
      <c r="B64" s="81" t="s">
        <v>10</v>
      </c>
      <c r="C64" s="141">
        <v>630</v>
      </c>
      <c r="D64" s="229">
        <v>1062.103</v>
      </c>
      <c r="E64" s="141">
        <f aca="true" t="shared" si="1" ref="E64:E69">SUM(D64/C64)*100</f>
        <v>168.58777777777777</v>
      </c>
      <c r="F64" s="400"/>
      <c r="G64" s="364"/>
    </row>
    <row r="65" spans="1:7" ht="31.5" customHeight="1">
      <c r="A65" s="4"/>
      <c r="B65" s="87" t="s">
        <v>44</v>
      </c>
      <c r="C65" s="76">
        <f>SUM(C66+C69)</f>
        <v>45.345000000000006</v>
      </c>
      <c r="D65" s="76">
        <f>SUM(D66+D69)</f>
        <v>70.477</v>
      </c>
      <c r="E65" s="144">
        <f t="shared" si="1"/>
        <v>155.42397177197043</v>
      </c>
      <c r="F65" s="365" t="s">
        <v>44</v>
      </c>
      <c r="G65" s="6"/>
    </row>
    <row r="66" spans="1:7" ht="32.25" customHeight="1">
      <c r="A66" s="8" t="s">
        <v>13</v>
      </c>
      <c r="B66" s="79" t="s">
        <v>96</v>
      </c>
      <c r="C66" s="43">
        <f>SUM(C68)</f>
        <v>39.706</v>
      </c>
      <c r="D66" s="41">
        <v>64.884</v>
      </c>
      <c r="E66" s="143">
        <f t="shared" si="1"/>
        <v>163.41107137460332</v>
      </c>
      <c r="F66" s="406"/>
      <c r="G66" s="397" t="s">
        <v>219</v>
      </c>
    </row>
    <row r="67" spans="1:7" ht="15.75" customHeight="1">
      <c r="A67" s="8"/>
      <c r="B67" s="83" t="s">
        <v>93</v>
      </c>
      <c r="C67" s="43"/>
      <c r="D67" s="41"/>
      <c r="E67" s="41"/>
      <c r="F67" s="406"/>
      <c r="G67" s="397"/>
    </row>
    <row r="68" spans="1:7" ht="78.75" customHeight="1">
      <c r="A68" s="5"/>
      <c r="B68" s="81" t="s">
        <v>10</v>
      </c>
      <c r="C68" s="11">
        <v>39.706</v>
      </c>
      <c r="D68" s="5">
        <v>64.884</v>
      </c>
      <c r="E68" s="141">
        <f t="shared" si="1"/>
        <v>163.41107137460332</v>
      </c>
      <c r="F68" s="407"/>
      <c r="G68" s="371"/>
    </row>
    <row r="69" spans="1:7" ht="30" customHeight="1">
      <c r="A69" s="4" t="s">
        <v>14</v>
      </c>
      <c r="B69" s="84" t="s">
        <v>97</v>
      </c>
      <c r="C69" s="37">
        <f>SUM(C71)</f>
        <v>5.639</v>
      </c>
      <c r="D69" s="37">
        <f>SUM(D71)</f>
        <v>5.593</v>
      </c>
      <c r="E69" s="148">
        <f t="shared" si="1"/>
        <v>99.1842525270438</v>
      </c>
      <c r="F69" s="390" t="s">
        <v>44</v>
      </c>
      <c r="G69" s="396" t="s">
        <v>220</v>
      </c>
    </row>
    <row r="70" spans="1:7" ht="12.75" customHeight="1">
      <c r="A70" s="8"/>
      <c r="B70" s="83" t="s">
        <v>93</v>
      </c>
      <c r="C70" s="41"/>
      <c r="D70" s="41"/>
      <c r="E70" s="36"/>
      <c r="F70" s="391"/>
      <c r="G70" s="397"/>
    </row>
    <row r="71" spans="1:7" ht="38.25" customHeight="1">
      <c r="A71" s="5"/>
      <c r="B71" s="126" t="s">
        <v>10</v>
      </c>
      <c r="C71" s="5">
        <v>5.639</v>
      </c>
      <c r="D71" s="5">
        <v>5.593</v>
      </c>
      <c r="E71" s="141">
        <f>SUM(D71/C71)*100</f>
        <v>99.1842525270438</v>
      </c>
      <c r="F71" s="392"/>
      <c r="G71" s="371"/>
    </row>
    <row r="72" spans="1:7" ht="15" customHeight="1">
      <c r="A72" s="8"/>
      <c r="B72" s="180" t="s">
        <v>2</v>
      </c>
      <c r="C72" s="39">
        <f>SUM(C73+C76+C79+C82)</f>
        <v>8.5</v>
      </c>
      <c r="D72" s="218">
        <f>SUM(D73+D76+D79+D82)</f>
        <v>9</v>
      </c>
      <c r="E72" s="218">
        <f>SUM(D72/C72)*100</f>
        <v>105.88235294117648</v>
      </c>
      <c r="F72" s="390" t="s">
        <v>2</v>
      </c>
      <c r="G72" s="6"/>
    </row>
    <row r="73" spans="1:7" ht="30" customHeight="1">
      <c r="A73" s="8" t="s">
        <v>15</v>
      </c>
      <c r="B73" s="83" t="s">
        <v>98</v>
      </c>
      <c r="C73" s="41">
        <f>SUM(C75)</f>
        <v>3.5</v>
      </c>
      <c r="D73" s="41">
        <f>SUM(D75)</f>
        <v>6.6</v>
      </c>
      <c r="E73" s="143">
        <f>SUM(D73/C73)*100</f>
        <v>188.57142857142856</v>
      </c>
      <c r="F73" s="408"/>
      <c r="G73" s="397" t="s">
        <v>206</v>
      </c>
    </row>
    <row r="74" spans="1:7" ht="13.5" customHeight="1">
      <c r="A74" s="8"/>
      <c r="B74" s="83" t="s">
        <v>93</v>
      </c>
      <c r="C74" s="41"/>
      <c r="D74" s="43"/>
      <c r="E74" s="41"/>
      <c r="F74" s="408"/>
      <c r="G74" s="397"/>
    </row>
    <row r="75" spans="1:7" ht="36" customHeight="1">
      <c r="A75" s="5"/>
      <c r="B75" s="126" t="s">
        <v>10</v>
      </c>
      <c r="C75" s="5">
        <v>3.5</v>
      </c>
      <c r="D75" s="11">
        <v>6.6</v>
      </c>
      <c r="E75" s="141">
        <f>SUM(D75/C75)*100</f>
        <v>188.57142857142856</v>
      </c>
      <c r="F75" s="409"/>
      <c r="G75" s="371"/>
    </row>
    <row r="76" spans="1:7" ht="29.25" customHeight="1">
      <c r="A76" s="4" t="s">
        <v>16</v>
      </c>
      <c r="B76" s="82" t="s">
        <v>33</v>
      </c>
      <c r="C76" s="148">
        <f>SUM(C78)</f>
        <v>5</v>
      </c>
      <c r="D76" s="148">
        <f>SUM(D78)</f>
        <v>2.4</v>
      </c>
      <c r="E76" s="148">
        <f>SUM(D76/C76)*100</f>
        <v>48</v>
      </c>
      <c r="F76" s="390" t="s">
        <v>2</v>
      </c>
      <c r="G76" s="396" t="s">
        <v>223</v>
      </c>
    </row>
    <row r="77" spans="1:7" ht="12.75" customHeight="1">
      <c r="A77" s="8"/>
      <c r="B77" s="83" t="s">
        <v>93</v>
      </c>
      <c r="C77" s="41"/>
      <c r="D77" s="43"/>
      <c r="E77" s="41"/>
      <c r="F77" s="391"/>
      <c r="G77" s="397"/>
    </row>
    <row r="78" spans="1:7" ht="39" customHeight="1">
      <c r="A78" s="5"/>
      <c r="B78" s="126" t="s">
        <v>10</v>
      </c>
      <c r="C78" s="141">
        <v>5</v>
      </c>
      <c r="D78" s="140">
        <v>2.4</v>
      </c>
      <c r="E78" s="141">
        <f>SUM(D78/C78)*100</f>
        <v>48</v>
      </c>
      <c r="F78" s="392"/>
      <c r="G78" s="371"/>
    </row>
    <row r="79" spans="1:7" ht="45.75" customHeight="1">
      <c r="A79" s="4" t="s">
        <v>17</v>
      </c>
      <c r="B79" s="82" t="s">
        <v>99</v>
      </c>
      <c r="C79" s="148"/>
      <c r="D79" s="148"/>
      <c r="E79" s="45"/>
      <c r="F79" s="390" t="s">
        <v>2</v>
      </c>
      <c r="G79" s="396" t="s">
        <v>221</v>
      </c>
    </row>
    <row r="80" spans="1:7" ht="12.75" customHeight="1">
      <c r="A80" s="8"/>
      <c r="B80" s="204" t="s">
        <v>93</v>
      </c>
      <c r="C80" s="143"/>
      <c r="D80" s="143"/>
      <c r="E80" s="43"/>
      <c r="F80" s="391"/>
      <c r="G80" s="397"/>
    </row>
    <row r="81" spans="1:7" ht="14.25" customHeight="1">
      <c r="A81" s="5"/>
      <c r="B81" s="205" t="s">
        <v>10</v>
      </c>
      <c r="C81" s="169"/>
      <c r="D81" s="169"/>
      <c r="E81" s="44"/>
      <c r="F81" s="392"/>
      <c r="G81" s="371"/>
    </row>
    <row r="82" spans="1:7" ht="47.25" customHeight="1">
      <c r="A82" s="4" t="s">
        <v>18</v>
      </c>
      <c r="B82" s="74" t="s">
        <v>100</v>
      </c>
      <c r="C82" s="149"/>
      <c r="D82" s="148"/>
      <c r="E82" s="149"/>
      <c r="F82" s="390" t="s">
        <v>2</v>
      </c>
      <c r="G82" s="396" t="s">
        <v>222</v>
      </c>
    </row>
    <row r="83" spans="1:7" ht="15.75" customHeight="1">
      <c r="A83" s="8"/>
      <c r="B83" s="79" t="s">
        <v>93</v>
      </c>
      <c r="C83" s="145"/>
      <c r="D83" s="143"/>
      <c r="E83" s="145"/>
      <c r="F83" s="391"/>
      <c r="G83" s="397"/>
    </row>
    <row r="84" spans="1:7" ht="15" customHeight="1">
      <c r="A84" s="8"/>
      <c r="B84" s="88" t="s">
        <v>10</v>
      </c>
      <c r="C84" s="153"/>
      <c r="D84" s="155"/>
      <c r="E84" s="153"/>
      <c r="F84" s="391"/>
      <c r="G84" s="397"/>
    </row>
    <row r="85" spans="1:7" ht="17.25" customHeight="1">
      <c r="A85" s="9"/>
      <c r="B85" s="87" t="s">
        <v>174</v>
      </c>
      <c r="C85" s="192">
        <f>SUM(C86+C92+C97)</f>
        <v>28.881999999999998</v>
      </c>
      <c r="D85" s="203">
        <f>SUM(D86+D92+D97)</f>
        <v>30.252</v>
      </c>
      <c r="E85" s="252">
        <f>SUM(D85/C85)*100</f>
        <v>104.74343882002633</v>
      </c>
      <c r="F85" s="390" t="s">
        <v>225</v>
      </c>
      <c r="G85" s="304"/>
    </row>
    <row r="86" spans="1:7" ht="30.75" customHeight="1">
      <c r="A86" s="10" t="s">
        <v>22</v>
      </c>
      <c r="B86" s="79" t="s">
        <v>175</v>
      </c>
      <c r="C86" s="190">
        <f>SUM(C88+C89+C90+C91)</f>
        <v>28.881999999999998</v>
      </c>
      <c r="D86" s="187">
        <f>SUM(D88+D89+D90+D91)</f>
        <v>30.252</v>
      </c>
      <c r="E86" s="145">
        <f>SUM(D86/C86)*100</f>
        <v>104.74343882002633</v>
      </c>
      <c r="F86" s="391"/>
      <c r="G86" s="364" t="s">
        <v>252</v>
      </c>
    </row>
    <row r="87" spans="1:7" ht="15" customHeight="1">
      <c r="A87" s="10"/>
      <c r="B87" s="79" t="s">
        <v>93</v>
      </c>
      <c r="C87" s="49"/>
      <c r="D87" s="41"/>
      <c r="E87" s="36"/>
      <c r="F87" s="391" t="s">
        <v>224</v>
      </c>
      <c r="G87" s="364"/>
    </row>
    <row r="88" spans="1:7" ht="14.25" customHeight="1">
      <c r="A88" s="10"/>
      <c r="B88" s="88" t="s">
        <v>19</v>
      </c>
      <c r="C88" s="49">
        <v>8.953</v>
      </c>
      <c r="D88" s="41">
        <v>9.378</v>
      </c>
      <c r="E88" s="145">
        <f>SUM(D88/C88)*100</f>
        <v>104.74701217469004</v>
      </c>
      <c r="F88" s="391"/>
      <c r="G88" s="364"/>
    </row>
    <row r="89" spans="1:7" ht="14.25" customHeight="1">
      <c r="A89" s="10"/>
      <c r="B89" s="88" t="s">
        <v>20</v>
      </c>
      <c r="C89" s="49">
        <v>9.965</v>
      </c>
      <c r="D89" s="41">
        <v>9.965</v>
      </c>
      <c r="E89" s="145">
        <f>SUM(D89/C89)*100</f>
        <v>100</v>
      </c>
      <c r="F89" s="391"/>
      <c r="G89" s="364"/>
    </row>
    <row r="90" spans="1:7" ht="14.25" customHeight="1">
      <c r="A90" s="10"/>
      <c r="B90" s="88" t="s">
        <v>21</v>
      </c>
      <c r="C90" s="49"/>
      <c r="D90" s="159">
        <v>4</v>
      </c>
      <c r="E90" s="145"/>
      <c r="F90" s="307"/>
      <c r="G90" s="305"/>
    </row>
    <row r="91" spans="1:7" ht="14.25" customHeight="1">
      <c r="A91" s="11"/>
      <c r="B91" s="81" t="s">
        <v>10</v>
      </c>
      <c r="C91" s="51">
        <v>9.964</v>
      </c>
      <c r="D91" s="38">
        <v>6.909</v>
      </c>
      <c r="E91" s="282">
        <f>SUM(D91/C91)*100</f>
        <v>69.33962264150942</v>
      </c>
      <c r="F91" s="269"/>
      <c r="G91" s="306"/>
    </row>
    <row r="92" spans="1:7" ht="30" customHeight="1">
      <c r="A92" s="8" t="s">
        <v>172</v>
      </c>
      <c r="B92" s="79" t="s">
        <v>176</v>
      </c>
      <c r="C92" s="41"/>
      <c r="D92" s="48"/>
      <c r="E92" s="48"/>
      <c r="F92" s="391" t="s">
        <v>226</v>
      </c>
      <c r="G92" s="386" t="s">
        <v>227</v>
      </c>
    </row>
    <row r="93" spans="1:7" ht="15.75" customHeight="1">
      <c r="A93" s="8"/>
      <c r="B93" s="83" t="s">
        <v>93</v>
      </c>
      <c r="C93" s="41"/>
      <c r="D93" s="48"/>
      <c r="E93" s="48"/>
      <c r="F93" s="391"/>
      <c r="G93" s="387"/>
    </row>
    <row r="94" spans="1:7" ht="14.25" customHeight="1">
      <c r="A94" s="8"/>
      <c r="B94" s="88" t="s">
        <v>19</v>
      </c>
      <c r="C94" s="41"/>
      <c r="D94" s="48"/>
      <c r="E94" s="48"/>
      <c r="F94" s="391" t="s">
        <v>224</v>
      </c>
      <c r="G94" s="387"/>
    </row>
    <row r="95" spans="1:7" ht="14.25" customHeight="1">
      <c r="A95" s="8"/>
      <c r="B95" s="88" t="s">
        <v>20</v>
      </c>
      <c r="C95" s="41"/>
      <c r="D95" s="48"/>
      <c r="E95" s="48"/>
      <c r="F95" s="391"/>
      <c r="G95" s="387"/>
    </row>
    <row r="96" spans="1:7" ht="22.5" customHeight="1">
      <c r="A96" s="5"/>
      <c r="B96" s="81" t="s">
        <v>10</v>
      </c>
      <c r="C96" s="38"/>
      <c r="D96" s="50"/>
      <c r="E96" s="50"/>
      <c r="F96" s="392"/>
      <c r="G96" s="388"/>
    </row>
    <row r="97" spans="1:7" ht="30" customHeight="1">
      <c r="A97" s="8" t="s">
        <v>173</v>
      </c>
      <c r="B97" s="79" t="s">
        <v>177</v>
      </c>
      <c r="C97" s="46"/>
      <c r="D97" s="46"/>
      <c r="E97" s="46"/>
      <c r="F97" s="365" t="s">
        <v>138</v>
      </c>
      <c r="G97" s="387" t="s">
        <v>228</v>
      </c>
    </row>
    <row r="98" spans="1:7" ht="15" customHeight="1">
      <c r="A98" s="8"/>
      <c r="B98" s="83" t="s">
        <v>93</v>
      </c>
      <c r="C98" s="54"/>
      <c r="D98" s="54"/>
      <c r="E98" s="46"/>
      <c r="F98" s="406"/>
      <c r="G98" s="387"/>
    </row>
    <row r="99" spans="1:7" ht="15" customHeight="1">
      <c r="A99" s="8"/>
      <c r="B99" s="88" t="s">
        <v>19</v>
      </c>
      <c r="C99" s="52"/>
      <c r="D99" s="52"/>
      <c r="E99" s="46"/>
      <c r="F99" s="406"/>
      <c r="G99" s="387"/>
    </row>
    <row r="100" spans="1:7" ht="15" customHeight="1">
      <c r="A100" s="8"/>
      <c r="B100" s="88" t="s">
        <v>20</v>
      </c>
      <c r="C100" s="52"/>
      <c r="D100" s="52"/>
      <c r="E100" s="46"/>
      <c r="F100" s="406"/>
      <c r="G100" s="387"/>
    </row>
    <row r="101" spans="1:7" ht="21" customHeight="1">
      <c r="A101" s="5"/>
      <c r="B101" s="81" t="s">
        <v>10</v>
      </c>
      <c r="C101" s="68"/>
      <c r="D101" s="68"/>
      <c r="E101" s="21"/>
      <c r="F101" s="407"/>
      <c r="G101" s="388"/>
    </row>
    <row r="102" spans="1:7" ht="18.75" customHeight="1">
      <c r="A102" s="348" t="s">
        <v>156</v>
      </c>
      <c r="B102" s="349"/>
      <c r="C102" s="349"/>
      <c r="D102" s="349"/>
      <c r="E102" s="349"/>
      <c r="F102" s="349"/>
      <c r="G102" s="350"/>
    </row>
    <row r="103" spans="1:7" ht="48" customHeight="1">
      <c r="A103" s="4" t="s">
        <v>9</v>
      </c>
      <c r="B103" s="74" t="s">
        <v>167</v>
      </c>
      <c r="C103" s="144"/>
      <c r="D103" s="144">
        <f>SUM(D105)</f>
        <v>0.4</v>
      </c>
      <c r="E103" s="144"/>
      <c r="F103" s="390" t="s">
        <v>197</v>
      </c>
      <c r="G103" s="396"/>
    </row>
    <row r="104" spans="1:7" ht="15" customHeight="1">
      <c r="A104" s="151"/>
      <c r="B104" s="79" t="s">
        <v>93</v>
      </c>
      <c r="C104" s="155"/>
      <c r="D104" s="153"/>
      <c r="E104" s="155"/>
      <c r="F104" s="423"/>
      <c r="G104" s="397"/>
    </row>
    <row r="105" spans="1:7" ht="19.5" customHeight="1">
      <c r="A105" s="152"/>
      <c r="B105" s="81" t="s">
        <v>21</v>
      </c>
      <c r="C105" s="141"/>
      <c r="D105" s="146">
        <v>0.4</v>
      </c>
      <c r="E105" s="141"/>
      <c r="F105" s="424"/>
      <c r="G105" s="371"/>
    </row>
    <row r="106" spans="1:7" ht="46.5" customHeight="1">
      <c r="A106" s="4" t="s">
        <v>11</v>
      </c>
      <c r="B106" s="74" t="s">
        <v>166</v>
      </c>
      <c r="C106" s="144"/>
      <c r="D106" s="144"/>
      <c r="E106" s="144"/>
      <c r="F106" s="390" t="s">
        <v>198</v>
      </c>
      <c r="G106" s="396" t="s">
        <v>229</v>
      </c>
    </row>
    <row r="107" spans="1:7" ht="15" customHeight="1">
      <c r="A107" s="79"/>
      <c r="B107" s="79" t="s">
        <v>93</v>
      </c>
      <c r="C107" s="155"/>
      <c r="D107" s="153"/>
      <c r="E107" s="155"/>
      <c r="F107" s="423"/>
      <c r="G107" s="397"/>
    </row>
    <row r="108" spans="1:7" ht="74.25" customHeight="1">
      <c r="A108" s="80"/>
      <c r="B108" s="81" t="s">
        <v>21</v>
      </c>
      <c r="C108" s="141"/>
      <c r="D108" s="146"/>
      <c r="E108" s="141"/>
      <c r="F108" s="424"/>
      <c r="G108" s="371"/>
    </row>
    <row r="109" spans="1:7" ht="94.5" customHeight="1">
      <c r="A109" s="284" t="s">
        <v>12</v>
      </c>
      <c r="B109" s="308" t="s">
        <v>165</v>
      </c>
      <c r="C109" s="309"/>
      <c r="D109" s="310"/>
      <c r="E109" s="286"/>
      <c r="F109" s="284" t="s">
        <v>254</v>
      </c>
      <c r="G109" s="288" t="s">
        <v>229</v>
      </c>
    </row>
    <row r="110" spans="1:7" ht="14.25" customHeight="1">
      <c r="A110" s="74"/>
      <c r="B110" s="289" t="s">
        <v>93</v>
      </c>
      <c r="C110" s="225"/>
      <c r="D110" s="230"/>
      <c r="E110" s="225"/>
      <c r="F110" s="404" t="s">
        <v>253</v>
      </c>
      <c r="G110" s="6"/>
    </row>
    <row r="111" spans="1:7" ht="69" customHeight="1">
      <c r="A111" s="80"/>
      <c r="B111" s="81" t="s">
        <v>21</v>
      </c>
      <c r="C111" s="141"/>
      <c r="D111" s="140"/>
      <c r="E111" s="141"/>
      <c r="F111" s="405"/>
      <c r="G111" s="3"/>
    </row>
    <row r="112" spans="1:7" ht="46.5" customHeight="1">
      <c r="A112" s="8" t="s">
        <v>13</v>
      </c>
      <c r="B112" s="79" t="s">
        <v>107</v>
      </c>
      <c r="C112" s="245">
        <f>SUM(C114+C115+C116)</f>
        <v>20</v>
      </c>
      <c r="D112" s="246">
        <f>SUM(D114+D115+D116)</f>
        <v>10.719</v>
      </c>
      <c r="E112" s="218">
        <f>SUM(D112/C112)*100</f>
        <v>53.59499999999999</v>
      </c>
      <c r="F112" s="399" t="s">
        <v>31</v>
      </c>
      <c r="G112" s="397" t="s">
        <v>230</v>
      </c>
    </row>
    <row r="113" spans="1:7" ht="13.5" customHeight="1">
      <c r="A113" s="8"/>
      <c r="B113" s="83" t="s">
        <v>93</v>
      </c>
      <c r="C113" s="41"/>
      <c r="D113" s="36"/>
      <c r="E113" s="41"/>
      <c r="F113" s="399"/>
      <c r="G113" s="397"/>
    </row>
    <row r="114" spans="1:7" ht="15" customHeight="1">
      <c r="A114" s="8"/>
      <c r="B114" s="88" t="s">
        <v>19</v>
      </c>
      <c r="C114" s="143">
        <v>6</v>
      </c>
      <c r="D114" s="160"/>
      <c r="E114" s="143"/>
      <c r="F114" s="399"/>
      <c r="G114" s="397"/>
    </row>
    <row r="115" spans="1:7" ht="14.25" customHeight="1">
      <c r="A115" s="8"/>
      <c r="B115" s="88" t="s">
        <v>20</v>
      </c>
      <c r="C115" s="143">
        <v>7</v>
      </c>
      <c r="D115" s="160"/>
      <c r="E115" s="143"/>
      <c r="F115" s="399"/>
      <c r="G115" s="397"/>
    </row>
    <row r="116" spans="1:7" ht="17.25" customHeight="1">
      <c r="A116" s="5"/>
      <c r="B116" s="81" t="s">
        <v>21</v>
      </c>
      <c r="C116" s="141">
        <v>7</v>
      </c>
      <c r="D116" s="188">
        <v>10.719</v>
      </c>
      <c r="E116" s="141">
        <f>SUM(D116/C116)*100</f>
        <v>153.1285714285714</v>
      </c>
      <c r="F116" s="400"/>
      <c r="G116" s="371"/>
    </row>
    <row r="117" spans="1:7" ht="30.75" customHeight="1">
      <c r="A117" s="4" t="s">
        <v>14</v>
      </c>
      <c r="B117" s="74" t="s">
        <v>39</v>
      </c>
      <c r="C117" s="157"/>
      <c r="D117" s="165"/>
      <c r="E117" s="176"/>
      <c r="F117" s="390" t="s">
        <v>31</v>
      </c>
      <c r="G117" s="396" t="s">
        <v>231</v>
      </c>
    </row>
    <row r="118" spans="1:7" ht="14.25" customHeight="1">
      <c r="A118" s="10"/>
      <c r="B118" s="79" t="s">
        <v>93</v>
      </c>
      <c r="C118" s="159"/>
      <c r="D118" s="160"/>
      <c r="E118" s="143"/>
      <c r="F118" s="391"/>
      <c r="G118" s="397"/>
    </row>
    <row r="119" spans="1:7" ht="14.25" customHeight="1">
      <c r="A119" s="10"/>
      <c r="B119" s="88" t="s">
        <v>19</v>
      </c>
      <c r="C119" s="159"/>
      <c r="D119" s="161"/>
      <c r="E119" s="143"/>
      <c r="F119" s="391"/>
      <c r="G119" s="397"/>
    </row>
    <row r="120" spans="1:7" ht="15" customHeight="1">
      <c r="A120" s="10"/>
      <c r="B120" s="88" t="s">
        <v>20</v>
      </c>
      <c r="C120" s="159"/>
      <c r="D120" s="161"/>
      <c r="E120" s="143"/>
      <c r="F120" s="391"/>
      <c r="G120" s="397"/>
    </row>
    <row r="121" spans="1:7" ht="16.5" customHeight="1">
      <c r="A121" s="11"/>
      <c r="B121" s="81" t="s">
        <v>21</v>
      </c>
      <c r="C121" s="162"/>
      <c r="D121" s="163"/>
      <c r="E121" s="141"/>
      <c r="F121" s="392"/>
      <c r="G121" s="371"/>
    </row>
    <row r="122" spans="1:7" ht="46.5" customHeight="1">
      <c r="A122" s="4" t="s">
        <v>15</v>
      </c>
      <c r="B122" s="74" t="s">
        <v>179</v>
      </c>
      <c r="C122" s="157">
        <f>SUM(C124)</f>
        <v>30</v>
      </c>
      <c r="D122" s="175">
        <f>SUM(D124)</f>
        <v>22.679</v>
      </c>
      <c r="E122" s="144">
        <f>SUM(D122/C122)*100</f>
        <v>75.59666666666665</v>
      </c>
      <c r="F122" s="390" t="s">
        <v>181</v>
      </c>
      <c r="G122" s="396" t="s">
        <v>232</v>
      </c>
    </row>
    <row r="123" spans="1:7" ht="13.5" customHeight="1">
      <c r="A123" s="10"/>
      <c r="B123" s="79" t="s">
        <v>93</v>
      </c>
      <c r="C123" s="159"/>
      <c r="D123" s="160"/>
      <c r="E123" s="143"/>
      <c r="F123" s="391"/>
      <c r="G123" s="397"/>
    </row>
    <row r="124" spans="1:7" ht="15.75" customHeight="1">
      <c r="A124" s="11"/>
      <c r="B124" s="81" t="s">
        <v>180</v>
      </c>
      <c r="C124" s="141">
        <v>30</v>
      </c>
      <c r="D124" s="229">
        <v>22.679</v>
      </c>
      <c r="E124" s="141">
        <f>SUM(D124/C124)*100</f>
        <v>75.59666666666665</v>
      </c>
      <c r="F124" s="392"/>
      <c r="G124" s="371"/>
    </row>
    <row r="125" spans="1:7" ht="48" customHeight="1">
      <c r="A125" s="4" t="s">
        <v>16</v>
      </c>
      <c r="B125" s="74" t="s">
        <v>182</v>
      </c>
      <c r="C125" s="157">
        <f>SUM(C127)</f>
        <v>2</v>
      </c>
      <c r="D125" s="157"/>
      <c r="E125" s="144"/>
      <c r="F125" s="390" t="s">
        <v>183</v>
      </c>
      <c r="G125" s="396" t="s">
        <v>233</v>
      </c>
    </row>
    <row r="126" spans="1:7" ht="14.25" customHeight="1">
      <c r="A126" s="10"/>
      <c r="B126" s="79" t="s">
        <v>93</v>
      </c>
      <c r="C126" s="159"/>
      <c r="D126" s="160"/>
      <c r="E126" s="143"/>
      <c r="F126" s="391"/>
      <c r="G126" s="397"/>
    </row>
    <row r="127" spans="1:7" ht="18.75" customHeight="1">
      <c r="A127" s="11"/>
      <c r="B127" s="81" t="s">
        <v>180</v>
      </c>
      <c r="C127" s="169">
        <v>2</v>
      </c>
      <c r="D127" s="193"/>
      <c r="E127" s="169"/>
      <c r="F127" s="392"/>
      <c r="G127" s="371"/>
    </row>
    <row r="128" spans="1:7" ht="48" customHeight="1">
      <c r="A128" s="4" t="s">
        <v>17</v>
      </c>
      <c r="B128" s="74" t="s">
        <v>184</v>
      </c>
      <c r="C128" s="157">
        <f>SUM(C130)</f>
        <v>40</v>
      </c>
      <c r="D128" s="157">
        <f>SUM(D130)</f>
        <v>20</v>
      </c>
      <c r="E128" s="144">
        <f>SUM(D128/C128)*100</f>
        <v>50</v>
      </c>
      <c r="F128" s="390"/>
      <c r="G128" s="396"/>
    </row>
    <row r="129" spans="1:7" ht="13.5" customHeight="1">
      <c r="A129" s="10"/>
      <c r="B129" s="79" t="s">
        <v>93</v>
      </c>
      <c r="C129" s="159"/>
      <c r="D129" s="160"/>
      <c r="E129" s="143"/>
      <c r="F129" s="391"/>
      <c r="G129" s="397"/>
    </row>
    <row r="130" spans="1:7" ht="17.25" customHeight="1">
      <c r="A130" s="11"/>
      <c r="B130" s="81" t="s">
        <v>180</v>
      </c>
      <c r="C130" s="141">
        <v>40</v>
      </c>
      <c r="D130" s="140">
        <v>20</v>
      </c>
      <c r="E130" s="141">
        <f>SUM(D130/C130)*100</f>
        <v>50</v>
      </c>
      <c r="F130" s="392"/>
      <c r="G130" s="371"/>
    </row>
    <row r="131" spans="1:7" ht="32.25" customHeight="1">
      <c r="A131" s="4" t="s">
        <v>18</v>
      </c>
      <c r="B131" s="74" t="s">
        <v>185</v>
      </c>
      <c r="C131" s="247">
        <f>SUM(C133)</f>
        <v>49</v>
      </c>
      <c r="D131" s="247">
        <f>SUM(D133)</f>
        <v>28.459</v>
      </c>
      <c r="E131" s="191">
        <f>SUM(D131/C131)*100</f>
        <v>58.07959183673469</v>
      </c>
      <c r="F131" s="390"/>
      <c r="G131" s="396" t="s">
        <v>234</v>
      </c>
    </row>
    <row r="132" spans="1:7" ht="15" customHeight="1">
      <c r="A132" s="10"/>
      <c r="B132" s="79" t="s">
        <v>93</v>
      </c>
      <c r="C132" s="159"/>
      <c r="D132" s="160"/>
      <c r="E132" s="143"/>
      <c r="F132" s="391"/>
      <c r="G132" s="397"/>
    </row>
    <row r="133" spans="1:7" ht="31.5" customHeight="1">
      <c r="A133" s="11"/>
      <c r="B133" s="81" t="s">
        <v>186</v>
      </c>
      <c r="C133" s="226">
        <v>49</v>
      </c>
      <c r="D133" s="248">
        <v>28.459</v>
      </c>
      <c r="E133" s="226">
        <f>SUM(D133/C133)*100</f>
        <v>58.07959183673469</v>
      </c>
      <c r="F133" s="392"/>
      <c r="G133" s="371"/>
    </row>
    <row r="134" spans="1:7" ht="21" customHeight="1">
      <c r="A134" s="421" t="s">
        <v>190</v>
      </c>
      <c r="B134" s="382"/>
      <c r="C134" s="382"/>
      <c r="D134" s="382"/>
      <c r="E134" s="382"/>
      <c r="F134" s="382"/>
      <c r="G134" s="422"/>
    </row>
    <row r="135" spans="1:7" ht="111.75" customHeight="1">
      <c r="A135" s="4" t="s">
        <v>9</v>
      </c>
      <c r="B135" s="74" t="s">
        <v>189</v>
      </c>
      <c r="C135" s="194"/>
      <c r="D135" s="191"/>
      <c r="E135" s="283"/>
      <c r="F135" s="390" t="s">
        <v>194</v>
      </c>
      <c r="G135" s="274" t="s">
        <v>207</v>
      </c>
    </row>
    <row r="136" spans="1:7" ht="63.75" customHeight="1">
      <c r="A136" s="8"/>
      <c r="B136" s="79" t="s">
        <v>187</v>
      </c>
      <c r="C136" s="75"/>
      <c r="D136" s="64"/>
      <c r="E136" s="315"/>
      <c r="F136" s="391"/>
      <c r="G136" s="275"/>
    </row>
    <row r="137" spans="1:7" ht="48.75" customHeight="1">
      <c r="A137" s="8"/>
      <c r="B137" s="79" t="s">
        <v>171</v>
      </c>
      <c r="C137" s="75"/>
      <c r="D137" s="64"/>
      <c r="E137" s="315"/>
      <c r="F137" s="271"/>
      <c r="G137" s="316"/>
    </row>
    <row r="138" spans="1:7" ht="15" customHeight="1">
      <c r="A138" s="8"/>
      <c r="B138" s="79" t="s">
        <v>188</v>
      </c>
      <c r="C138" s="195">
        <f>SUM(C140)</f>
        <v>1.5</v>
      </c>
      <c r="D138" s="318">
        <f>SUM(D140)</f>
        <v>2.05</v>
      </c>
      <c r="E138" s="250">
        <f>SUM(D138/C138)*100</f>
        <v>136.66666666666666</v>
      </c>
      <c r="F138" s="271"/>
      <c r="G138" s="275"/>
    </row>
    <row r="139" spans="1:7" ht="15" customHeight="1">
      <c r="A139" s="151"/>
      <c r="B139" s="79" t="s">
        <v>93</v>
      </c>
      <c r="C139" s="75"/>
      <c r="D139" s="64"/>
      <c r="E139" s="145"/>
      <c r="F139" s="271"/>
      <c r="G139" s="317"/>
    </row>
    <row r="140" spans="1:7" ht="16.5" customHeight="1">
      <c r="A140" s="5"/>
      <c r="B140" s="81" t="s">
        <v>21</v>
      </c>
      <c r="C140" s="140">
        <v>1.5</v>
      </c>
      <c r="D140" s="319">
        <v>2.05</v>
      </c>
      <c r="E140" s="146">
        <f>SUM(D140/C140)*100</f>
        <v>136.66666666666666</v>
      </c>
      <c r="F140" s="272"/>
      <c r="G140" s="278"/>
    </row>
    <row r="141" spans="1:7" ht="24" customHeight="1">
      <c r="A141" s="376" t="s">
        <v>191</v>
      </c>
      <c r="B141" s="377"/>
      <c r="C141" s="377"/>
      <c r="D141" s="377"/>
      <c r="E141" s="377"/>
      <c r="F141" s="377"/>
      <c r="G141" s="378"/>
    </row>
    <row r="142" spans="1:7" ht="96" customHeight="1">
      <c r="A142" s="4" t="s">
        <v>9</v>
      </c>
      <c r="B142" s="85" t="s">
        <v>101</v>
      </c>
      <c r="C142" s="58">
        <f>SUM(C144)</f>
        <v>1.7</v>
      </c>
      <c r="D142" s="58">
        <f>SUM(D144)</f>
        <v>1.7</v>
      </c>
      <c r="E142" s="250">
        <f>SUM(D142/C142)*100</f>
        <v>100</v>
      </c>
      <c r="F142" s="390"/>
      <c r="G142" s="396" t="s">
        <v>235</v>
      </c>
    </row>
    <row r="143" spans="1:7" ht="14.25" customHeight="1">
      <c r="A143" s="22"/>
      <c r="B143" s="83" t="s">
        <v>93</v>
      </c>
      <c r="C143" s="57"/>
      <c r="D143" s="57"/>
      <c r="E143" s="145"/>
      <c r="F143" s="391"/>
      <c r="G143" s="397"/>
    </row>
    <row r="144" spans="1:7" ht="21" customHeight="1">
      <c r="A144" s="13"/>
      <c r="B144" s="123" t="s">
        <v>20</v>
      </c>
      <c r="C144" s="5">
        <v>1.7</v>
      </c>
      <c r="D144" s="5">
        <v>1.7</v>
      </c>
      <c r="E144" s="146">
        <f>SUM(D144/C144)*100</f>
        <v>100</v>
      </c>
      <c r="F144" s="392"/>
      <c r="G144" s="371"/>
    </row>
    <row r="145" spans="1:7" ht="10.5" customHeight="1">
      <c r="A145" s="231"/>
      <c r="B145" s="94"/>
      <c r="C145" s="4"/>
      <c r="D145" s="2"/>
      <c r="E145" s="4"/>
      <c r="F145" s="2"/>
      <c r="G145" s="74"/>
    </row>
    <row r="146" spans="1:7" ht="13.5" customHeight="1">
      <c r="A146" s="91"/>
      <c r="B146" s="213" t="s">
        <v>151</v>
      </c>
      <c r="C146" s="237">
        <f>SUM(C148+C149+C150+C151)</f>
        <v>898.4300000000001</v>
      </c>
      <c r="D146" s="236">
        <f>SUM(D148+D149+D150+D151)</f>
        <v>1257.8390000000004</v>
      </c>
      <c r="E146" s="218">
        <f>SUM(D146/C146)*100</f>
        <v>140.00411829524842</v>
      </c>
      <c r="F146" s="20"/>
      <c r="G146" s="88"/>
    </row>
    <row r="147" spans="1:7" ht="15" customHeight="1">
      <c r="A147" s="91"/>
      <c r="B147" s="234" t="s">
        <v>93</v>
      </c>
      <c r="C147" s="97"/>
      <c r="D147" s="107"/>
      <c r="E147" s="97"/>
      <c r="F147" s="20"/>
      <c r="G147" s="88"/>
    </row>
    <row r="148" spans="1:7" ht="13.5" customHeight="1">
      <c r="A148" s="91"/>
      <c r="B148" s="213" t="s">
        <v>19</v>
      </c>
      <c r="C148" s="227">
        <f>SUM(C88+C94+C99+C114+C119)</f>
        <v>14.953</v>
      </c>
      <c r="D148" s="185">
        <f>SUM(D88+D94+D99+D114+D119)</f>
        <v>9.378</v>
      </c>
      <c r="E148" s="143">
        <f>SUM(D148/C148)*100</f>
        <v>62.71651173677524</v>
      </c>
      <c r="F148" s="20"/>
      <c r="G148" s="88"/>
    </row>
    <row r="149" spans="1:7" ht="14.25" customHeight="1">
      <c r="A149" s="91"/>
      <c r="B149" s="213" t="s">
        <v>20</v>
      </c>
      <c r="C149" s="238">
        <f>SUM(C89+C95+C100+C115+C120+C144)</f>
        <v>18.665</v>
      </c>
      <c r="D149" s="185">
        <f>SUM(D89+D95+D100+D115+D120+D144)</f>
        <v>11.665</v>
      </c>
      <c r="E149" s="143">
        <f>SUM(D149/C149)*100</f>
        <v>62.496651486739886</v>
      </c>
      <c r="F149" s="20"/>
      <c r="G149" s="88"/>
    </row>
    <row r="150" spans="1:7" ht="14.25" customHeight="1">
      <c r="A150" s="91"/>
      <c r="B150" s="213" t="s">
        <v>21</v>
      </c>
      <c r="C150" s="238">
        <f>SUM(C90+C105+C108+C111+C116+C121+C138)</f>
        <v>8.5</v>
      </c>
      <c r="D150" s="185">
        <f>SUM(D90+D105+D108+D111+D116+D121+D138)</f>
        <v>17.169</v>
      </c>
      <c r="E150" s="143">
        <f>SUM(D150/C150)*100</f>
        <v>201.98823529411766</v>
      </c>
      <c r="F150" s="20"/>
      <c r="G150" s="88"/>
    </row>
    <row r="151" spans="1:7" ht="13.5" customHeight="1">
      <c r="A151" s="98"/>
      <c r="B151" s="235" t="s">
        <v>10</v>
      </c>
      <c r="C151" s="239">
        <f>SUM(C54+C61+C65+C72+C91+C96+C101+C124+C127+C130+C133)</f>
        <v>856.3120000000001</v>
      </c>
      <c r="D151" s="341">
        <f>SUM(D54+D61+D65+D72+D91+D96+D101+D124+D127+D130+D133)</f>
        <v>1219.6270000000004</v>
      </c>
      <c r="E151" s="141">
        <f>SUM(D151/C151)*100</f>
        <v>142.4278767552014</v>
      </c>
      <c r="F151" s="24"/>
      <c r="G151" s="81"/>
    </row>
    <row r="152" spans="1:7" ht="18.75" customHeight="1">
      <c r="A152" s="380" t="s">
        <v>154</v>
      </c>
      <c r="B152" s="381"/>
      <c r="C152" s="381"/>
      <c r="D152" s="381"/>
      <c r="E152" s="377"/>
      <c r="F152" s="381"/>
      <c r="G152" s="383"/>
    </row>
    <row r="153" spans="1:7" ht="21" customHeight="1">
      <c r="A153" s="415" t="s">
        <v>155</v>
      </c>
      <c r="B153" s="416"/>
      <c r="C153" s="416"/>
      <c r="D153" s="416"/>
      <c r="E153" s="416"/>
      <c r="F153" s="416"/>
      <c r="G153" s="417"/>
    </row>
    <row r="154" spans="1:7" ht="31.5" customHeight="1">
      <c r="A154" s="4" t="s">
        <v>9</v>
      </c>
      <c r="B154" s="74" t="s">
        <v>108</v>
      </c>
      <c r="C154" s="144">
        <f>SUM(C156+C157)</f>
        <v>5</v>
      </c>
      <c r="D154" s="144">
        <f>SUM(D156+D157)</f>
        <v>5</v>
      </c>
      <c r="E154" s="144">
        <f>SUM(D154/C154)*100</f>
        <v>100</v>
      </c>
      <c r="F154" s="390" t="s">
        <v>31</v>
      </c>
      <c r="G154" s="390"/>
    </row>
    <row r="155" spans="1:7" ht="14.25" customHeight="1">
      <c r="A155" s="64"/>
      <c r="B155" s="79" t="s">
        <v>93</v>
      </c>
      <c r="C155" s="60"/>
      <c r="D155" s="60"/>
      <c r="E155" s="60"/>
      <c r="F155" s="391"/>
      <c r="G155" s="391"/>
    </row>
    <row r="156" spans="1:7" ht="15" customHeight="1">
      <c r="A156" s="8"/>
      <c r="B156" s="88" t="s">
        <v>20</v>
      </c>
      <c r="C156" s="41">
        <v>2.5</v>
      </c>
      <c r="D156" s="41">
        <v>2.5</v>
      </c>
      <c r="E156" s="143">
        <f>SUM(D156/C156)*100</f>
        <v>100</v>
      </c>
      <c r="F156" s="391"/>
      <c r="G156" s="391"/>
    </row>
    <row r="157" spans="1:7" ht="16.5" customHeight="1">
      <c r="A157" s="5"/>
      <c r="B157" s="81" t="s">
        <v>21</v>
      </c>
      <c r="C157" s="5">
        <v>2.5</v>
      </c>
      <c r="D157" s="5">
        <v>2.5</v>
      </c>
      <c r="E157" s="141">
        <f>SUM(D157/C157)*100</f>
        <v>100</v>
      </c>
      <c r="F157" s="392"/>
      <c r="G157" s="392"/>
    </row>
    <row r="158" spans="1:7" ht="30.75" customHeight="1">
      <c r="A158" s="4" t="s">
        <v>11</v>
      </c>
      <c r="B158" s="74" t="s">
        <v>109</v>
      </c>
      <c r="C158" s="144"/>
      <c r="D158" s="144"/>
      <c r="E158" s="144"/>
      <c r="F158" s="390" t="s">
        <v>31</v>
      </c>
      <c r="G158" s="396" t="s">
        <v>236</v>
      </c>
    </row>
    <row r="159" spans="1:7" ht="15" customHeight="1">
      <c r="A159" s="8"/>
      <c r="B159" s="79" t="s">
        <v>93</v>
      </c>
      <c r="C159" s="143"/>
      <c r="D159" s="143"/>
      <c r="E159" s="143"/>
      <c r="F159" s="391"/>
      <c r="G159" s="397"/>
    </row>
    <row r="160" spans="1:7" ht="13.5" customHeight="1">
      <c r="A160" s="8"/>
      <c r="B160" s="88" t="s">
        <v>20</v>
      </c>
      <c r="C160" s="143"/>
      <c r="D160" s="143"/>
      <c r="E160" s="143"/>
      <c r="F160" s="391"/>
      <c r="G160" s="397"/>
    </row>
    <row r="161" spans="1:7" ht="18" customHeight="1">
      <c r="A161" s="5"/>
      <c r="B161" s="81" t="s">
        <v>21</v>
      </c>
      <c r="C161" s="141"/>
      <c r="D161" s="141"/>
      <c r="E161" s="155"/>
      <c r="F161" s="392"/>
      <c r="G161" s="371"/>
    </row>
    <row r="162" spans="1:7" ht="33" customHeight="1">
      <c r="A162" s="16" t="s">
        <v>12</v>
      </c>
      <c r="B162" s="115" t="s">
        <v>110</v>
      </c>
      <c r="C162" s="156">
        <f>SUM(C164+C165+C166+C167)</f>
        <v>23</v>
      </c>
      <c r="D162" s="156">
        <f>SUM(D164+D165+D166+D167)</f>
        <v>90.273</v>
      </c>
      <c r="E162" s="144">
        <f>SUM(D162/C162)*100</f>
        <v>392.4913043478261</v>
      </c>
      <c r="F162" s="401" t="s">
        <v>41</v>
      </c>
      <c r="G162" s="386"/>
    </row>
    <row r="163" spans="1:7" ht="15" customHeight="1">
      <c r="A163" s="19"/>
      <c r="B163" s="127" t="s">
        <v>93</v>
      </c>
      <c r="C163" s="46"/>
      <c r="D163" s="49"/>
      <c r="E163" s="60"/>
      <c r="F163" s="402"/>
      <c r="G163" s="387"/>
    </row>
    <row r="164" spans="1:7" ht="15" customHeight="1">
      <c r="A164" s="19"/>
      <c r="B164" s="88" t="s">
        <v>260</v>
      </c>
      <c r="C164" s="46">
        <v>21.85</v>
      </c>
      <c r="D164" s="49">
        <v>63.884</v>
      </c>
      <c r="E164" s="143">
        <f aca="true" t="shared" si="2" ref="E164:E172">SUM(D164/C164)*100</f>
        <v>292.3752860411899</v>
      </c>
      <c r="F164" s="402"/>
      <c r="G164" s="387"/>
    </row>
    <row r="165" spans="1:7" ht="15.75" customHeight="1">
      <c r="A165" s="19"/>
      <c r="B165" s="88" t="s">
        <v>261</v>
      </c>
      <c r="C165" s="19">
        <v>1.15</v>
      </c>
      <c r="D165" s="20">
        <v>4.514</v>
      </c>
      <c r="E165" s="155">
        <f t="shared" si="2"/>
        <v>392.52173913043487</v>
      </c>
      <c r="F165" s="402"/>
      <c r="G165" s="387"/>
    </row>
    <row r="166" spans="1:7" ht="15.75" customHeight="1">
      <c r="A166" s="19"/>
      <c r="B166" s="109" t="s">
        <v>20</v>
      </c>
      <c r="C166" s="19"/>
      <c r="D166" s="20">
        <v>4.375</v>
      </c>
      <c r="E166" s="155"/>
      <c r="F166" s="20"/>
      <c r="G166" s="88"/>
    </row>
    <row r="167" spans="1:7" ht="19.5" customHeight="1">
      <c r="A167" s="19"/>
      <c r="B167" s="110" t="s">
        <v>21</v>
      </c>
      <c r="C167" s="19"/>
      <c r="D167" s="20">
        <v>17.5</v>
      </c>
      <c r="E167" s="141"/>
      <c r="F167" s="20"/>
      <c r="G167" s="88"/>
    </row>
    <row r="168" spans="1:7" ht="34.5" customHeight="1">
      <c r="A168" s="16" t="s">
        <v>13</v>
      </c>
      <c r="B168" s="104" t="s">
        <v>201</v>
      </c>
      <c r="C168" s="175">
        <f>SUM(C170+C171+C172)</f>
        <v>4.286</v>
      </c>
      <c r="D168" s="175">
        <f>SUM(D170+D171+D172)</f>
        <v>14.464</v>
      </c>
      <c r="E168" s="218">
        <f t="shared" si="2"/>
        <v>337.4708352776482</v>
      </c>
      <c r="F168" s="425" t="s">
        <v>31</v>
      </c>
      <c r="G168" s="386" t="s">
        <v>237</v>
      </c>
    </row>
    <row r="169" spans="1:7" ht="13.5" customHeight="1">
      <c r="A169" s="19"/>
      <c r="B169" s="215" t="s">
        <v>93</v>
      </c>
      <c r="C169" s="187"/>
      <c r="D169" s="190"/>
      <c r="E169" s="187"/>
      <c r="F169" s="426"/>
      <c r="G169" s="387"/>
    </row>
    <row r="170" spans="1:7" ht="14.25" customHeight="1">
      <c r="A170" s="19"/>
      <c r="B170" s="109" t="s">
        <v>19</v>
      </c>
      <c r="C170" s="172">
        <v>3</v>
      </c>
      <c r="D170" s="232">
        <v>13</v>
      </c>
      <c r="E170" s="143">
        <f t="shared" si="2"/>
        <v>433.3333333333333</v>
      </c>
      <c r="F170" s="426"/>
      <c r="G170" s="387"/>
    </row>
    <row r="171" spans="1:7" ht="14.25" customHeight="1">
      <c r="A171" s="19"/>
      <c r="B171" s="109" t="s">
        <v>20</v>
      </c>
      <c r="C171" s="172"/>
      <c r="D171" s="311">
        <v>0.01</v>
      </c>
      <c r="E171" s="143"/>
      <c r="F171" s="426"/>
      <c r="G171" s="387"/>
    </row>
    <row r="172" spans="1:7" ht="23.25" customHeight="1">
      <c r="A172" s="21"/>
      <c r="B172" s="110" t="s">
        <v>21</v>
      </c>
      <c r="C172" s="216">
        <v>1.286</v>
      </c>
      <c r="D172" s="259">
        <v>1.454</v>
      </c>
      <c r="E172" s="141">
        <f t="shared" si="2"/>
        <v>113.06376360808707</v>
      </c>
      <c r="F172" s="427"/>
      <c r="G172" s="388"/>
    </row>
    <row r="173" spans="1:7" ht="36" customHeight="1">
      <c r="A173" s="4" t="s">
        <v>14</v>
      </c>
      <c r="B173" s="85" t="s">
        <v>111</v>
      </c>
      <c r="C173" s="40">
        <f>SUM(C175+C176)</f>
        <v>10.7</v>
      </c>
      <c r="D173" s="175">
        <f>SUM(D175+D176)</f>
        <v>4</v>
      </c>
      <c r="E173" s="144">
        <f>SUM(D173/C173)*100</f>
        <v>37.383177570093466</v>
      </c>
      <c r="F173" s="390" t="s">
        <v>31</v>
      </c>
      <c r="G173" s="396" t="s">
        <v>238</v>
      </c>
    </row>
    <row r="174" spans="1:7" ht="14.25" customHeight="1">
      <c r="A174" s="8"/>
      <c r="B174" s="79" t="s">
        <v>93</v>
      </c>
      <c r="C174" s="41"/>
      <c r="D174" s="41"/>
      <c r="E174" s="67"/>
      <c r="F174" s="391"/>
      <c r="G174" s="397"/>
    </row>
    <row r="175" spans="1:7" ht="17.25" customHeight="1">
      <c r="A175" s="8"/>
      <c r="B175" s="109" t="s">
        <v>20</v>
      </c>
      <c r="C175" s="41">
        <v>5.35</v>
      </c>
      <c r="D175" s="41">
        <v>2</v>
      </c>
      <c r="E175" s="143">
        <f>SUM(D175/C175)*100</f>
        <v>37.383177570093466</v>
      </c>
      <c r="F175" s="391"/>
      <c r="G175" s="397"/>
    </row>
    <row r="176" spans="1:7" ht="18" customHeight="1">
      <c r="A176" s="5"/>
      <c r="B176" s="110" t="s">
        <v>21</v>
      </c>
      <c r="C176" s="38">
        <v>5.35</v>
      </c>
      <c r="D176" s="38">
        <v>2</v>
      </c>
      <c r="E176" s="141">
        <f>SUM(D176/C176)*100</f>
        <v>37.383177570093466</v>
      </c>
      <c r="F176" s="392"/>
      <c r="G176" s="371"/>
    </row>
    <row r="177" spans="1:7" ht="30.75" customHeight="1">
      <c r="A177" s="189" t="s">
        <v>15</v>
      </c>
      <c r="B177" s="74" t="s">
        <v>112</v>
      </c>
      <c r="C177" s="157">
        <f>SUM(C179)</f>
        <v>6</v>
      </c>
      <c r="D177" s="157"/>
      <c r="E177" s="144"/>
      <c r="F177" s="390"/>
      <c r="G177" s="396" t="s">
        <v>239</v>
      </c>
    </row>
    <row r="178" spans="1:7" ht="15" customHeight="1">
      <c r="A178" s="8"/>
      <c r="B178" s="83" t="s">
        <v>93</v>
      </c>
      <c r="C178" s="143"/>
      <c r="D178" s="143"/>
      <c r="E178" s="143"/>
      <c r="F178" s="391"/>
      <c r="G178" s="397"/>
    </row>
    <row r="179" spans="1:7" ht="18.75" customHeight="1">
      <c r="A179" s="5"/>
      <c r="B179" s="81" t="s">
        <v>136</v>
      </c>
      <c r="C179" s="141">
        <v>6</v>
      </c>
      <c r="D179" s="249"/>
      <c r="E179" s="141"/>
      <c r="F179" s="392"/>
      <c r="G179" s="371"/>
    </row>
    <row r="180" spans="1:7" ht="21" customHeight="1">
      <c r="A180" s="415" t="s">
        <v>157</v>
      </c>
      <c r="B180" s="416"/>
      <c r="C180" s="416"/>
      <c r="D180" s="416"/>
      <c r="E180" s="416"/>
      <c r="F180" s="416"/>
      <c r="G180" s="417"/>
    </row>
    <row r="181" spans="1:7" ht="33" customHeight="1">
      <c r="A181" s="9" t="s">
        <v>9</v>
      </c>
      <c r="B181" s="74" t="s">
        <v>102</v>
      </c>
      <c r="C181" s="290">
        <f>SUM(C183)</f>
        <v>3.96</v>
      </c>
      <c r="D181" s="58">
        <f>SUM(D183)</f>
        <v>4.065</v>
      </c>
      <c r="E181" s="252">
        <f>SUM(D181/C181)*100</f>
        <v>102.65151515151516</v>
      </c>
      <c r="F181" s="390" t="s">
        <v>240</v>
      </c>
      <c r="G181" s="304"/>
    </row>
    <row r="182" spans="1:7" ht="14.25" customHeight="1">
      <c r="A182" s="10"/>
      <c r="B182" s="79" t="s">
        <v>93</v>
      </c>
      <c r="C182" s="36"/>
      <c r="D182" s="41"/>
      <c r="E182" s="145"/>
      <c r="F182" s="391"/>
      <c r="G182" s="253"/>
    </row>
    <row r="183" spans="1:7" ht="48" customHeight="1">
      <c r="A183" s="11"/>
      <c r="B183" s="81" t="s">
        <v>21</v>
      </c>
      <c r="C183" s="277">
        <v>3.96</v>
      </c>
      <c r="D183" s="5">
        <v>4.065</v>
      </c>
      <c r="E183" s="146">
        <f>SUM(D183/C183)*100</f>
        <v>102.65151515151516</v>
      </c>
      <c r="F183" s="5" t="s">
        <v>46</v>
      </c>
      <c r="G183" s="313"/>
    </row>
    <row r="184" spans="1:7" ht="81" customHeight="1">
      <c r="A184" s="8" t="s">
        <v>11</v>
      </c>
      <c r="B184" s="79" t="s">
        <v>103</v>
      </c>
      <c r="C184" s="176">
        <f>SUM(C186+C187+C188)</f>
        <v>50</v>
      </c>
      <c r="D184" s="176">
        <f>SUM(D186+D187+D188)</f>
        <v>42.5</v>
      </c>
      <c r="E184" s="312">
        <f>SUM(D184/C184)*100</f>
        <v>85</v>
      </c>
      <c r="F184" s="391" t="s">
        <v>46</v>
      </c>
      <c r="G184" s="397" t="s">
        <v>241</v>
      </c>
    </row>
    <row r="185" spans="1:7" ht="12.75" customHeight="1">
      <c r="A185" s="8"/>
      <c r="B185" s="79" t="s">
        <v>93</v>
      </c>
      <c r="C185" s="142"/>
      <c r="D185" s="143"/>
      <c r="E185" s="240"/>
      <c r="F185" s="391"/>
      <c r="G185" s="397"/>
    </row>
    <row r="186" spans="1:7" ht="18" customHeight="1">
      <c r="A186" s="8"/>
      <c r="B186" s="88" t="s">
        <v>34</v>
      </c>
      <c r="C186" s="154">
        <v>50</v>
      </c>
      <c r="D186" s="155">
        <v>25</v>
      </c>
      <c r="E186" s="242">
        <f>SUM(D186/C186)*100</f>
        <v>50</v>
      </c>
      <c r="F186" s="391"/>
      <c r="G186" s="397"/>
    </row>
    <row r="187" spans="1:7" ht="18" customHeight="1">
      <c r="A187" s="8"/>
      <c r="B187" s="88" t="s">
        <v>21</v>
      </c>
      <c r="C187" s="154"/>
      <c r="D187" s="155">
        <v>15</v>
      </c>
      <c r="E187" s="242"/>
      <c r="F187" s="8"/>
      <c r="G187" s="79"/>
    </row>
    <row r="188" spans="1:7" ht="18.75" customHeight="1">
      <c r="A188" s="5"/>
      <c r="B188" s="81" t="s">
        <v>242</v>
      </c>
      <c r="C188" s="140"/>
      <c r="D188" s="141">
        <v>2.5</v>
      </c>
      <c r="E188" s="276"/>
      <c r="F188" s="5"/>
      <c r="G188" s="80"/>
    </row>
    <row r="189" spans="1:7" ht="35.25" customHeight="1">
      <c r="A189" s="8" t="s">
        <v>12</v>
      </c>
      <c r="B189" s="79" t="s">
        <v>104</v>
      </c>
      <c r="C189" s="105">
        <f>SUM(C191)</f>
        <v>14.8</v>
      </c>
      <c r="D189" s="72"/>
      <c r="E189" s="218"/>
      <c r="F189" s="419" t="s">
        <v>193</v>
      </c>
      <c r="G189" s="397" t="s">
        <v>208</v>
      </c>
    </row>
    <row r="190" spans="1:7" ht="12" customHeight="1">
      <c r="A190" s="25"/>
      <c r="B190" s="211" t="s">
        <v>24</v>
      </c>
      <c r="C190" s="69"/>
      <c r="D190" s="70"/>
      <c r="E190" s="143"/>
      <c r="F190" s="419"/>
      <c r="G190" s="397"/>
    </row>
    <row r="191" spans="1:7" ht="48.75" customHeight="1">
      <c r="A191" s="71"/>
      <c r="B191" s="81" t="s">
        <v>34</v>
      </c>
      <c r="C191" s="65">
        <v>14.8</v>
      </c>
      <c r="D191" s="66"/>
      <c r="E191" s="141"/>
      <c r="F191" s="420"/>
      <c r="G191" s="371"/>
    </row>
    <row r="192" spans="1:7" ht="29.25" customHeight="1">
      <c r="A192" s="4" t="s">
        <v>13</v>
      </c>
      <c r="B192" s="74" t="s">
        <v>105</v>
      </c>
      <c r="C192" s="156">
        <f>SUM(C194)</f>
        <v>18</v>
      </c>
      <c r="D192" s="156"/>
      <c r="E192" s="144"/>
      <c r="F192" s="418" t="s">
        <v>195</v>
      </c>
      <c r="G192" s="396" t="s">
        <v>255</v>
      </c>
    </row>
    <row r="193" spans="1:7" ht="13.5" customHeight="1">
      <c r="A193" s="22"/>
      <c r="B193" s="212" t="s">
        <v>24</v>
      </c>
      <c r="C193" s="166"/>
      <c r="D193" s="167"/>
      <c r="E193" s="143"/>
      <c r="F193" s="419"/>
      <c r="G193" s="397"/>
    </row>
    <row r="194" spans="1:7" ht="52.5" customHeight="1">
      <c r="A194" s="22"/>
      <c r="B194" s="88" t="s">
        <v>34</v>
      </c>
      <c r="C194" s="166">
        <v>18</v>
      </c>
      <c r="D194" s="166"/>
      <c r="E194" s="155"/>
      <c r="F194" s="419"/>
      <c r="G194" s="397"/>
    </row>
    <row r="195" spans="1:7" ht="16.5" customHeight="1">
      <c r="A195" s="390" t="s">
        <v>14</v>
      </c>
      <c r="B195" s="396" t="s">
        <v>129</v>
      </c>
      <c r="C195" s="45" t="s">
        <v>130</v>
      </c>
      <c r="D195" s="37" t="s">
        <v>130</v>
      </c>
      <c r="E195" s="320"/>
      <c r="F195" s="390" t="s">
        <v>199</v>
      </c>
      <c r="G195" s="304"/>
    </row>
    <row r="196" spans="1:7" ht="60.75" customHeight="1">
      <c r="A196" s="391"/>
      <c r="B196" s="397"/>
      <c r="C196" s="105">
        <f>SUM(C198+C199+C200)</f>
        <v>10.596</v>
      </c>
      <c r="D196" s="72">
        <f>SUM(D198+D199+D200)</f>
        <v>11.64</v>
      </c>
      <c r="E196" s="250">
        <f>SUM(D196/C196)*100</f>
        <v>109.85277463193658</v>
      </c>
      <c r="F196" s="391"/>
      <c r="G196" s="253"/>
    </row>
    <row r="197" spans="1:7" ht="14.25" customHeight="1">
      <c r="A197" s="22"/>
      <c r="B197" s="79" t="s">
        <v>93</v>
      </c>
      <c r="C197" s="43"/>
      <c r="D197" s="41"/>
      <c r="E197" s="36"/>
      <c r="F197" s="391"/>
      <c r="G197" s="253"/>
    </row>
    <row r="198" spans="1:7" ht="15" customHeight="1">
      <c r="A198" s="8"/>
      <c r="B198" s="88" t="s">
        <v>36</v>
      </c>
      <c r="C198" s="43">
        <v>5.298</v>
      </c>
      <c r="D198" s="41">
        <v>6.622</v>
      </c>
      <c r="E198" s="153">
        <f>SUM(D198/C198)*100</f>
        <v>124.99056247640618</v>
      </c>
      <c r="F198" s="391"/>
      <c r="G198" s="253"/>
    </row>
    <row r="199" spans="1:7" ht="15" customHeight="1">
      <c r="A199" s="22"/>
      <c r="B199" s="88" t="s">
        <v>37</v>
      </c>
      <c r="C199" s="62">
        <v>3.179</v>
      </c>
      <c r="D199" s="63">
        <v>3.179</v>
      </c>
      <c r="E199" s="153">
        <f>SUM(D199/C199)*100</f>
        <v>100</v>
      </c>
      <c r="F199" s="391"/>
      <c r="G199" s="253"/>
    </row>
    <row r="200" spans="1:7" ht="35.25" customHeight="1">
      <c r="A200" s="61"/>
      <c r="B200" s="81" t="s">
        <v>196</v>
      </c>
      <c r="C200" s="65">
        <v>2.119</v>
      </c>
      <c r="D200" s="66">
        <v>1.839</v>
      </c>
      <c r="E200" s="146">
        <f>SUM(D200/C200)*100</f>
        <v>86.78621991505426</v>
      </c>
      <c r="F200" s="392"/>
      <c r="G200" s="313"/>
    </row>
    <row r="201" spans="1:7" ht="94.5" customHeight="1">
      <c r="A201" s="8" t="s">
        <v>15</v>
      </c>
      <c r="B201" s="84" t="s">
        <v>106</v>
      </c>
      <c r="C201" s="176">
        <f>SUM(C203+C204)</f>
        <v>9</v>
      </c>
      <c r="D201" s="168"/>
      <c r="E201" s="218"/>
      <c r="F201" s="399" t="s">
        <v>200</v>
      </c>
      <c r="G201" s="397" t="s">
        <v>243</v>
      </c>
    </row>
    <row r="202" spans="1:7" ht="13.5" customHeight="1">
      <c r="A202" s="22"/>
      <c r="B202" s="83" t="s">
        <v>93</v>
      </c>
      <c r="C202" s="63"/>
      <c r="D202" s="62"/>
      <c r="E202" s="41"/>
      <c r="F202" s="399"/>
      <c r="G202" s="397"/>
    </row>
    <row r="203" spans="1:7" ht="13.5" customHeight="1">
      <c r="A203" s="22"/>
      <c r="B203" s="94" t="s">
        <v>38</v>
      </c>
      <c r="C203" s="70">
        <v>7.2</v>
      </c>
      <c r="D203" s="62"/>
      <c r="E203" s="155"/>
      <c r="F203" s="399"/>
      <c r="G203" s="397"/>
    </row>
    <row r="204" spans="1:7" ht="30.75" customHeight="1">
      <c r="A204" s="61"/>
      <c r="B204" s="123" t="s">
        <v>135</v>
      </c>
      <c r="C204" s="66">
        <v>1.8</v>
      </c>
      <c r="D204" s="65"/>
      <c r="E204" s="141"/>
      <c r="F204" s="400"/>
      <c r="G204" s="371"/>
    </row>
    <row r="205" spans="1:7" ht="15" customHeight="1">
      <c r="A205" s="372" t="s">
        <v>158</v>
      </c>
      <c r="B205" s="373"/>
      <c r="C205" s="373"/>
      <c r="D205" s="373"/>
      <c r="E205" s="374"/>
      <c r="F205" s="373"/>
      <c r="G205" s="375"/>
    </row>
    <row r="206" spans="1:7" ht="46.5" customHeight="1">
      <c r="A206" s="16" t="s">
        <v>9</v>
      </c>
      <c r="B206" s="89" t="s">
        <v>126</v>
      </c>
      <c r="C206" s="59"/>
      <c r="D206" s="59"/>
      <c r="E206" s="59"/>
      <c r="F206" s="389" t="s">
        <v>137</v>
      </c>
      <c r="G206" s="386" t="s">
        <v>211</v>
      </c>
    </row>
    <row r="207" spans="1:7" ht="12.75" customHeight="1">
      <c r="A207" s="91"/>
      <c r="B207" s="83" t="s">
        <v>93</v>
      </c>
      <c r="C207" s="96"/>
      <c r="D207" s="96"/>
      <c r="E207" s="96"/>
      <c r="F207" s="384"/>
      <c r="G207" s="387"/>
    </row>
    <row r="208" spans="1:7" ht="13.5" customHeight="1">
      <c r="A208" s="91"/>
      <c r="B208" s="109" t="s">
        <v>19</v>
      </c>
      <c r="C208" s="96"/>
      <c r="D208" s="96"/>
      <c r="E208" s="96"/>
      <c r="F208" s="384"/>
      <c r="G208" s="387"/>
    </row>
    <row r="209" spans="1:7" ht="14.25" customHeight="1">
      <c r="A209" s="91"/>
      <c r="B209" s="94" t="s">
        <v>42</v>
      </c>
      <c r="C209" s="96"/>
      <c r="D209" s="96"/>
      <c r="E209" s="96"/>
      <c r="F209" s="384"/>
      <c r="G209" s="387"/>
    </row>
    <row r="210" spans="1:7" ht="15" customHeight="1">
      <c r="A210" s="98"/>
      <c r="B210" s="81" t="s">
        <v>85</v>
      </c>
      <c r="C210" s="99"/>
      <c r="D210" s="99"/>
      <c r="E210" s="99"/>
      <c r="F210" s="385"/>
      <c r="G210" s="388"/>
    </row>
    <row r="211" spans="1:7" ht="79.5" customHeight="1">
      <c r="A211" s="16" t="s">
        <v>11</v>
      </c>
      <c r="B211" s="115" t="s">
        <v>74</v>
      </c>
      <c r="C211" s="59">
        <f>SUM(C213+C214)</f>
        <v>0.13799999999999998</v>
      </c>
      <c r="D211" s="59">
        <f>SUM(D213+D214)</f>
        <v>0.138</v>
      </c>
      <c r="E211" s="144">
        <f aca="true" t="shared" si="3" ref="E211:E221">SUM(D211/C211)*100</f>
        <v>100.00000000000003</v>
      </c>
      <c r="F211" s="389" t="s">
        <v>66</v>
      </c>
      <c r="G211" s="386"/>
    </row>
    <row r="212" spans="1:7" ht="15" customHeight="1">
      <c r="A212" s="91"/>
      <c r="B212" s="83" t="s">
        <v>93</v>
      </c>
      <c r="C212" s="92"/>
      <c r="D212" s="92"/>
      <c r="E212" s="41"/>
      <c r="F212" s="384"/>
      <c r="G212" s="387"/>
    </row>
    <row r="213" spans="1:7" ht="18" customHeight="1">
      <c r="A213" s="91"/>
      <c r="B213" s="109" t="s">
        <v>20</v>
      </c>
      <c r="C213" s="92">
        <v>0.018</v>
      </c>
      <c r="D213" s="92">
        <v>0.113</v>
      </c>
      <c r="E213" s="155">
        <f>SUM(D213/C213)*100</f>
        <v>627.7777777777778</v>
      </c>
      <c r="F213" s="384"/>
      <c r="G213" s="387"/>
    </row>
    <row r="214" spans="1:7" ht="23.25" customHeight="1">
      <c r="A214" s="98"/>
      <c r="B214" s="110" t="s">
        <v>21</v>
      </c>
      <c r="C214" s="99">
        <v>0.12</v>
      </c>
      <c r="D214" s="99">
        <v>0.025</v>
      </c>
      <c r="E214" s="141">
        <f t="shared" si="3"/>
        <v>20.833333333333336</v>
      </c>
      <c r="F214" s="385"/>
      <c r="G214" s="388"/>
    </row>
    <row r="215" spans="1:7" ht="16.5" customHeight="1">
      <c r="A215" s="138"/>
      <c r="B215" s="206" t="s">
        <v>159</v>
      </c>
      <c r="C215" s="222">
        <f>SUM(C217+C218+C219+C220+C221)</f>
        <v>155.48</v>
      </c>
      <c r="D215" s="222">
        <f>SUM(D217+D218+D219+D220+D221)</f>
        <v>172.08</v>
      </c>
      <c r="E215" s="144">
        <f t="shared" si="3"/>
        <v>110.67661435554415</v>
      </c>
      <c r="F215" s="112"/>
      <c r="G215" s="104"/>
    </row>
    <row r="216" spans="1:7" ht="12.75" customHeight="1">
      <c r="A216" s="91"/>
      <c r="B216" s="179" t="s">
        <v>93</v>
      </c>
      <c r="C216" s="97"/>
      <c r="D216" s="96"/>
      <c r="E216" s="97"/>
      <c r="F216" s="114"/>
      <c r="G216" s="109"/>
    </row>
    <row r="217" spans="1:7" ht="13.5" customHeight="1">
      <c r="A217" s="91"/>
      <c r="B217" s="180" t="s">
        <v>19</v>
      </c>
      <c r="C217" s="173">
        <f>SUM(C164+C170+C208)</f>
        <v>24.85</v>
      </c>
      <c r="D217" s="173">
        <f>SUM(D164+D170+D208)</f>
        <v>76.884</v>
      </c>
      <c r="E217" s="155">
        <f t="shared" si="3"/>
        <v>309.39235412474846</v>
      </c>
      <c r="F217" s="114"/>
      <c r="G217" s="109"/>
    </row>
    <row r="218" spans="1:7" ht="13.5" customHeight="1">
      <c r="A218" s="91"/>
      <c r="B218" s="180" t="s">
        <v>20</v>
      </c>
      <c r="C218" s="173">
        <f>SUM(C156+C160+C166+C171+C175+C198+C203+C213)</f>
        <v>20.366</v>
      </c>
      <c r="D218" s="173">
        <f>SUM(D156+D160+D166+D171+D175+D198+D203+D213)</f>
        <v>15.62</v>
      </c>
      <c r="E218" s="155">
        <f t="shared" si="3"/>
        <v>76.69645487577334</v>
      </c>
      <c r="F218" s="114"/>
      <c r="G218" s="109"/>
    </row>
    <row r="219" spans="1:7" ht="15" customHeight="1">
      <c r="A219" s="91"/>
      <c r="B219" s="180" t="s">
        <v>34</v>
      </c>
      <c r="C219" s="173">
        <f>SUM(C186+C191+C194)</f>
        <v>82.8</v>
      </c>
      <c r="D219" s="173">
        <f>SUM(D186+D191+D194)</f>
        <v>25</v>
      </c>
      <c r="E219" s="155">
        <f t="shared" si="3"/>
        <v>30.193236714975846</v>
      </c>
      <c r="F219" s="114"/>
      <c r="G219" s="109"/>
    </row>
    <row r="220" spans="1:7" ht="13.5" customHeight="1">
      <c r="A220" s="91"/>
      <c r="B220" s="180" t="s">
        <v>21</v>
      </c>
      <c r="C220" s="173">
        <f>SUM(C157+C161+C167+C172+C176+C183+C187+C199+C214)</f>
        <v>16.395</v>
      </c>
      <c r="D220" s="173">
        <f>SUM(D157+D161+D167+D172+D176+D183+D187+D199+D214)</f>
        <v>45.723000000000006</v>
      </c>
      <c r="E220" s="155">
        <f t="shared" si="3"/>
        <v>278.88380603842637</v>
      </c>
      <c r="F220" s="114"/>
      <c r="G220" s="109"/>
    </row>
    <row r="221" spans="1:7" ht="14.25" customHeight="1">
      <c r="A221" s="98"/>
      <c r="B221" s="184" t="s">
        <v>10</v>
      </c>
      <c r="C221" s="223">
        <f>SUM(C165+C179+C188+C200+C204)</f>
        <v>11.069</v>
      </c>
      <c r="D221" s="223">
        <f>SUM(D165+D179+D188+D200+D204)</f>
        <v>8.853</v>
      </c>
      <c r="E221" s="141">
        <f t="shared" si="3"/>
        <v>79.98012467250881</v>
      </c>
      <c r="F221" s="150"/>
      <c r="G221" s="110"/>
    </row>
    <row r="222" spans="1:7" ht="18" customHeight="1">
      <c r="A222" s="376" t="s">
        <v>160</v>
      </c>
      <c r="B222" s="377"/>
      <c r="C222" s="377"/>
      <c r="D222" s="377"/>
      <c r="E222" s="377"/>
      <c r="F222" s="377"/>
      <c r="G222" s="378"/>
    </row>
    <row r="223" spans="1:7" ht="18" customHeight="1">
      <c r="A223" s="348" t="s">
        <v>161</v>
      </c>
      <c r="B223" s="349"/>
      <c r="C223" s="349"/>
      <c r="D223" s="349"/>
      <c r="E223" s="349"/>
      <c r="F223" s="349"/>
      <c r="G223" s="350"/>
    </row>
    <row r="224" spans="1:7" ht="47.25" customHeight="1">
      <c r="A224" s="16" t="s">
        <v>9</v>
      </c>
      <c r="B224" s="82" t="s">
        <v>119</v>
      </c>
      <c r="C224" s="58">
        <f>SUM(C226+C227)</f>
        <v>9.738</v>
      </c>
      <c r="D224" s="58">
        <f>SUM(D226+D227)</f>
        <v>0.75</v>
      </c>
      <c r="E224" s="252">
        <f>SUM(D224/C224)*100</f>
        <v>7.7017868145409745</v>
      </c>
      <c r="F224" s="390"/>
      <c r="G224" s="386" t="s">
        <v>244</v>
      </c>
    </row>
    <row r="225" spans="1:7" ht="14.25" customHeight="1">
      <c r="A225" s="22"/>
      <c r="B225" s="83" t="s">
        <v>93</v>
      </c>
      <c r="C225" s="63"/>
      <c r="D225" s="63"/>
      <c r="E225" s="145"/>
      <c r="F225" s="391"/>
      <c r="G225" s="387"/>
    </row>
    <row r="226" spans="1:7" ht="13.5" customHeight="1">
      <c r="A226" s="22"/>
      <c r="B226" s="127" t="s">
        <v>19</v>
      </c>
      <c r="C226" s="63"/>
      <c r="D226" s="63"/>
      <c r="E226" s="153"/>
      <c r="F226" s="391"/>
      <c r="G226" s="387"/>
    </row>
    <row r="227" spans="1:7" ht="13.5" customHeight="1">
      <c r="A227" s="61"/>
      <c r="B227" s="126" t="s">
        <v>20</v>
      </c>
      <c r="C227" s="228">
        <v>9.738</v>
      </c>
      <c r="D227" s="228">
        <v>0.75</v>
      </c>
      <c r="E227" s="153">
        <f>SUM(D227/C227)*100</f>
        <v>7.7017868145409745</v>
      </c>
      <c r="F227" s="392"/>
      <c r="G227" s="388"/>
    </row>
    <row r="228" spans="1:7" ht="47.25" customHeight="1">
      <c r="A228" s="16" t="s">
        <v>11</v>
      </c>
      <c r="B228" s="82" t="s">
        <v>120</v>
      </c>
      <c r="C228" s="148"/>
      <c r="D228" s="149"/>
      <c r="E228" s="156"/>
      <c r="F228" s="390" t="s">
        <v>48</v>
      </c>
      <c r="G228" s="396" t="s">
        <v>256</v>
      </c>
    </row>
    <row r="229" spans="1:7" ht="13.5" customHeight="1">
      <c r="A229" s="8"/>
      <c r="B229" s="83" t="s">
        <v>93</v>
      </c>
      <c r="C229" s="41"/>
      <c r="D229" s="36"/>
      <c r="E229" s="43"/>
      <c r="F229" s="391"/>
      <c r="G229" s="397"/>
    </row>
    <row r="230" spans="1:7" ht="13.5" customHeight="1">
      <c r="A230" s="8"/>
      <c r="B230" s="127" t="s">
        <v>20</v>
      </c>
      <c r="C230" s="41"/>
      <c r="D230" s="36"/>
      <c r="E230" s="43"/>
      <c r="F230" s="391"/>
      <c r="G230" s="397"/>
    </row>
    <row r="231" spans="1:7" ht="13.5" customHeight="1">
      <c r="A231" s="5"/>
      <c r="B231" s="177" t="s">
        <v>21</v>
      </c>
      <c r="C231" s="38"/>
      <c r="D231" s="42"/>
      <c r="E231" s="44"/>
      <c r="F231" s="392"/>
      <c r="G231" s="371"/>
    </row>
    <row r="232" spans="1:7" ht="48.75" customHeight="1">
      <c r="A232" s="4" t="s">
        <v>12</v>
      </c>
      <c r="B232" s="74" t="s">
        <v>121</v>
      </c>
      <c r="C232" s="157">
        <f>SUM(C234)</f>
        <v>5</v>
      </c>
      <c r="D232" s="165"/>
      <c r="E232" s="144"/>
      <c r="F232" s="390"/>
      <c r="G232" s="396" t="s">
        <v>245</v>
      </c>
    </row>
    <row r="233" spans="1:7" ht="14.25" customHeight="1">
      <c r="A233" s="8"/>
      <c r="B233" s="79" t="s">
        <v>93</v>
      </c>
      <c r="C233" s="143"/>
      <c r="D233" s="145"/>
      <c r="E233" s="143"/>
      <c r="F233" s="391"/>
      <c r="G233" s="397"/>
    </row>
    <row r="234" spans="1:7" ht="18" customHeight="1">
      <c r="A234" s="5"/>
      <c r="B234" s="81" t="s">
        <v>20</v>
      </c>
      <c r="C234" s="141">
        <v>5</v>
      </c>
      <c r="D234" s="340"/>
      <c r="E234" s="141"/>
      <c r="F234" s="392"/>
      <c r="G234" s="371"/>
    </row>
    <row r="235" spans="1:7" ht="46.5" customHeight="1">
      <c r="A235" s="302" t="s">
        <v>13</v>
      </c>
      <c r="B235" s="89" t="s">
        <v>122</v>
      </c>
      <c r="C235" s="290">
        <f>SUM(C237)</f>
        <v>93.519</v>
      </c>
      <c r="D235" s="58">
        <f>SUM(D237)</f>
        <v>80.051</v>
      </c>
      <c r="E235" s="252">
        <f>SUM(D235/C235)*100</f>
        <v>85.59864840299832</v>
      </c>
      <c r="F235" s="390" t="s">
        <v>45</v>
      </c>
      <c r="G235" s="351"/>
    </row>
    <row r="236" spans="1:7" ht="15.75" customHeight="1">
      <c r="A236" s="25"/>
      <c r="B236" s="79" t="s">
        <v>93</v>
      </c>
      <c r="C236" s="20"/>
      <c r="D236" s="19"/>
      <c r="E236" s="145"/>
      <c r="F236" s="391"/>
      <c r="G236" s="352"/>
    </row>
    <row r="237" spans="1:7" ht="18" customHeight="1">
      <c r="A237" s="25"/>
      <c r="B237" s="88" t="s">
        <v>19</v>
      </c>
      <c r="C237" s="339">
        <f>SUM(C239+C240+C241+C242+C243+C244+C245+C246+C247)</f>
        <v>93.519</v>
      </c>
      <c r="D237" s="241">
        <f>SUM(D239+D240+D241+D242+D243+D244+D245+D246+D247)</f>
        <v>80.051</v>
      </c>
      <c r="E237" s="153">
        <f>SUM(D237/C237)*100</f>
        <v>85.59864840299832</v>
      </c>
      <c r="F237" s="391"/>
      <c r="G237" s="352"/>
    </row>
    <row r="238" spans="1:7" ht="17.25" customHeight="1">
      <c r="A238" s="25"/>
      <c r="B238" s="79" t="s">
        <v>89</v>
      </c>
      <c r="C238" s="20"/>
      <c r="D238" s="19"/>
      <c r="E238" s="20"/>
      <c r="F238" s="8"/>
      <c r="G238" s="253"/>
    </row>
    <row r="239" spans="1:7" ht="132" customHeight="1">
      <c r="A239" s="25"/>
      <c r="B239" s="88" t="s">
        <v>128</v>
      </c>
      <c r="C239" s="103">
        <v>20.5</v>
      </c>
      <c r="D239" s="95">
        <v>24.1</v>
      </c>
      <c r="E239" s="321">
        <f aca="true" t="shared" si="4" ref="E239:E269">SUM(D239/C239)*100</f>
        <v>117.56097560975611</v>
      </c>
      <c r="F239" s="8"/>
      <c r="G239" s="253"/>
    </row>
    <row r="240" spans="1:7" ht="84.75" customHeight="1">
      <c r="A240" s="25"/>
      <c r="B240" s="88" t="s">
        <v>90</v>
      </c>
      <c r="C240" s="103">
        <v>6.5</v>
      </c>
      <c r="D240" s="95">
        <v>6.9</v>
      </c>
      <c r="E240" s="321">
        <f>SUM(D240/C240)*100</f>
        <v>106.15384615384616</v>
      </c>
      <c r="F240" s="8"/>
      <c r="G240" s="324"/>
    </row>
    <row r="241" spans="1:7" ht="45.75" customHeight="1">
      <c r="A241" s="25"/>
      <c r="B241" s="88" t="s">
        <v>79</v>
      </c>
      <c r="C241" s="322">
        <v>30</v>
      </c>
      <c r="D241" s="280">
        <v>4.416</v>
      </c>
      <c r="E241" s="321">
        <f>SUM(D241/C241)*100</f>
        <v>14.720000000000002</v>
      </c>
      <c r="F241" s="8"/>
      <c r="G241" s="275" t="s">
        <v>257</v>
      </c>
    </row>
    <row r="242" spans="1:7" ht="47.25" customHeight="1">
      <c r="A242" s="25"/>
      <c r="B242" s="88" t="s">
        <v>80</v>
      </c>
      <c r="C242" s="323">
        <v>2.5</v>
      </c>
      <c r="D242" s="281">
        <v>2.535</v>
      </c>
      <c r="E242" s="321">
        <f t="shared" si="4"/>
        <v>101.4</v>
      </c>
      <c r="F242" s="8"/>
      <c r="G242" s="275"/>
    </row>
    <row r="243" spans="1:7" ht="46.5" customHeight="1">
      <c r="A243" s="25"/>
      <c r="B243" s="88" t="s">
        <v>81</v>
      </c>
      <c r="C243" s="103">
        <v>3.7</v>
      </c>
      <c r="D243" s="243">
        <v>3.7</v>
      </c>
      <c r="E243" s="321">
        <f t="shared" si="4"/>
        <v>100</v>
      </c>
      <c r="F243" s="8"/>
      <c r="G243" s="109"/>
    </row>
    <row r="244" spans="1:7" ht="16.5" customHeight="1">
      <c r="A244" s="25"/>
      <c r="B244" s="88" t="s">
        <v>131</v>
      </c>
      <c r="C244" s="103">
        <v>4.663</v>
      </c>
      <c r="D244" s="95">
        <v>4.7</v>
      </c>
      <c r="E244" s="321">
        <f t="shared" si="4"/>
        <v>100.79348059189364</v>
      </c>
      <c r="F244" s="8"/>
      <c r="G244" s="325"/>
    </row>
    <row r="245" spans="1:7" ht="16.5" customHeight="1">
      <c r="A245" s="25"/>
      <c r="B245" s="88" t="s">
        <v>132</v>
      </c>
      <c r="C245" s="103">
        <v>3.656</v>
      </c>
      <c r="D245" s="95">
        <v>3.7</v>
      </c>
      <c r="E245" s="321"/>
      <c r="F245" s="8"/>
      <c r="G245" s="325"/>
    </row>
    <row r="246" spans="1:7" ht="32.25" customHeight="1">
      <c r="A246" s="71"/>
      <c r="B246" s="81" t="s">
        <v>82</v>
      </c>
      <c r="C246" s="326">
        <v>4</v>
      </c>
      <c r="D246" s="332">
        <v>6.7</v>
      </c>
      <c r="E246" s="327">
        <f t="shared" si="4"/>
        <v>167.5</v>
      </c>
      <c r="F246" s="270"/>
      <c r="G246" s="110"/>
    </row>
    <row r="247" spans="1:7" ht="64.5" customHeight="1">
      <c r="A247" s="328"/>
      <c r="B247" s="308" t="s">
        <v>83</v>
      </c>
      <c r="C247" s="329">
        <v>18</v>
      </c>
      <c r="D247" s="333">
        <v>23.3</v>
      </c>
      <c r="E247" s="330">
        <f t="shared" si="4"/>
        <v>129.44444444444446</v>
      </c>
      <c r="F247" s="284"/>
      <c r="G247" s="331"/>
    </row>
    <row r="248" spans="1:7" ht="96.75" customHeight="1">
      <c r="A248" s="90" t="s">
        <v>14</v>
      </c>
      <c r="B248" s="88" t="s">
        <v>178</v>
      </c>
      <c r="C248" s="120">
        <f>SUM(C250+C251+C252)</f>
        <v>0.913</v>
      </c>
      <c r="D248" s="120">
        <f>SUM(D250+D251+D252)</f>
        <v>2.341</v>
      </c>
      <c r="E248" s="314">
        <f t="shared" si="4"/>
        <v>256.4074479737131</v>
      </c>
      <c r="F248" s="387" t="s">
        <v>134</v>
      </c>
      <c r="G248" s="393"/>
    </row>
    <row r="249" spans="1:7" ht="12.75" customHeight="1">
      <c r="A249" s="25"/>
      <c r="B249" s="207" t="s">
        <v>93</v>
      </c>
      <c r="C249" s="49"/>
      <c r="D249" s="46"/>
      <c r="E249" s="49"/>
      <c r="F249" s="387"/>
      <c r="G249" s="393"/>
    </row>
    <row r="250" spans="1:7" ht="16.5" customHeight="1">
      <c r="A250" s="25"/>
      <c r="B250" s="207" t="s">
        <v>19</v>
      </c>
      <c r="C250" s="49">
        <v>0.805</v>
      </c>
      <c r="D250" s="46">
        <v>1.8</v>
      </c>
      <c r="E250" s="153">
        <f t="shared" si="4"/>
        <v>223.60248447204967</v>
      </c>
      <c r="F250" s="387"/>
      <c r="G250" s="393"/>
    </row>
    <row r="251" spans="1:7" ht="17.25" customHeight="1">
      <c r="A251" s="25"/>
      <c r="B251" s="207" t="s">
        <v>20</v>
      </c>
      <c r="C251" s="49">
        <v>0.108</v>
      </c>
      <c r="D251" s="46">
        <v>0.071</v>
      </c>
      <c r="E251" s="153">
        <f t="shared" si="4"/>
        <v>65.74074074074073</v>
      </c>
      <c r="F251" s="387"/>
      <c r="G251" s="393"/>
    </row>
    <row r="252" spans="1:7" ht="16.5" customHeight="1">
      <c r="A252" s="71"/>
      <c r="B252" s="214" t="s">
        <v>21</v>
      </c>
      <c r="C252" s="51"/>
      <c r="D252" s="47">
        <v>0.47</v>
      </c>
      <c r="E252" s="146"/>
      <c r="F252" s="81"/>
      <c r="G252" s="110"/>
    </row>
    <row r="253" spans="1:7" ht="46.5" customHeight="1">
      <c r="A253" s="19" t="s">
        <v>15</v>
      </c>
      <c r="B253" s="94" t="s">
        <v>139</v>
      </c>
      <c r="C253" s="101">
        <f>SUM(C255)</f>
        <v>0.772</v>
      </c>
      <c r="D253" s="101">
        <f>SUM(D255)</f>
        <v>1.283</v>
      </c>
      <c r="E253" s="218">
        <f t="shared" si="4"/>
        <v>166.19170984455957</v>
      </c>
      <c r="F253" s="384" t="s">
        <v>134</v>
      </c>
      <c r="G253" s="387"/>
    </row>
    <row r="254" spans="1:7" ht="13.5" customHeight="1">
      <c r="A254" s="22"/>
      <c r="B254" s="208" t="s">
        <v>93</v>
      </c>
      <c r="C254" s="46"/>
      <c r="D254" s="46"/>
      <c r="E254" s="46"/>
      <c r="F254" s="384"/>
      <c r="G254" s="387"/>
    </row>
    <row r="255" spans="1:7" ht="15" customHeight="1">
      <c r="A255" s="22"/>
      <c r="B255" s="127" t="s">
        <v>20</v>
      </c>
      <c r="C255" s="95">
        <v>0.772</v>
      </c>
      <c r="D255" s="95">
        <v>1.283</v>
      </c>
      <c r="E255" s="143">
        <f t="shared" si="4"/>
        <v>166.19170984455957</v>
      </c>
      <c r="F255" s="384"/>
      <c r="G255" s="387"/>
    </row>
    <row r="256" spans="1:7" ht="78.75" customHeight="1">
      <c r="A256" s="16" t="s">
        <v>16</v>
      </c>
      <c r="B256" s="89" t="s">
        <v>146</v>
      </c>
      <c r="C256" s="106">
        <f>SUM(C258)</f>
        <v>0.195</v>
      </c>
      <c r="D256" s="100">
        <f>SUM(D258)</f>
        <v>0.164</v>
      </c>
      <c r="E256" s="252">
        <f t="shared" si="4"/>
        <v>84.1025641025641</v>
      </c>
      <c r="F256" s="389" t="s">
        <v>134</v>
      </c>
      <c r="G256" s="394"/>
    </row>
    <row r="257" spans="1:7" ht="13.5" customHeight="1">
      <c r="A257" s="22"/>
      <c r="B257" s="207" t="s">
        <v>93</v>
      </c>
      <c r="C257" s="52"/>
      <c r="D257" s="46"/>
      <c r="E257" s="49"/>
      <c r="F257" s="384"/>
      <c r="G257" s="393"/>
    </row>
    <row r="258" spans="1:7" ht="14.25" customHeight="1">
      <c r="A258" s="61"/>
      <c r="B258" s="81" t="s">
        <v>20</v>
      </c>
      <c r="C258" s="55">
        <v>0.195</v>
      </c>
      <c r="D258" s="47">
        <v>0.164</v>
      </c>
      <c r="E258" s="282">
        <f t="shared" si="4"/>
        <v>84.1025641025641</v>
      </c>
      <c r="F258" s="385"/>
      <c r="G258" s="395"/>
    </row>
    <row r="259" spans="1:7" ht="97.5" customHeight="1">
      <c r="A259" s="19" t="s">
        <v>17</v>
      </c>
      <c r="B259" s="94" t="s">
        <v>140</v>
      </c>
      <c r="C259" s="120">
        <f>SUM(C261)</f>
        <v>0.253</v>
      </c>
      <c r="D259" s="120">
        <f>SUM(D261)</f>
        <v>0.046</v>
      </c>
      <c r="E259" s="191">
        <f t="shared" si="4"/>
        <v>18.181818181818183</v>
      </c>
      <c r="F259" s="384" t="s">
        <v>134</v>
      </c>
      <c r="G259" s="387"/>
    </row>
    <row r="260" spans="1:7" ht="13.5" customHeight="1">
      <c r="A260" s="25"/>
      <c r="B260" s="208" t="s">
        <v>24</v>
      </c>
      <c r="C260" s="46"/>
      <c r="D260" s="46"/>
      <c r="E260" s="46"/>
      <c r="F260" s="384"/>
      <c r="G260" s="387"/>
    </row>
    <row r="261" spans="1:7" ht="16.5" customHeight="1">
      <c r="A261" s="71"/>
      <c r="B261" s="209" t="s">
        <v>20</v>
      </c>
      <c r="C261" s="47">
        <v>0.253</v>
      </c>
      <c r="D261" s="47">
        <v>0.046</v>
      </c>
      <c r="E261" s="169">
        <f t="shared" si="4"/>
        <v>18.181818181818183</v>
      </c>
      <c r="F261" s="385"/>
      <c r="G261" s="388"/>
    </row>
    <row r="262" spans="1:7" ht="93.75" customHeight="1">
      <c r="A262" s="16" t="s">
        <v>18</v>
      </c>
      <c r="B262" s="115" t="s">
        <v>141</v>
      </c>
      <c r="C262" s="58">
        <f>SUM(C264)</f>
        <v>2.407</v>
      </c>
      <c r="D262" s="58">
        <f>SUM(D264)</f>
        <v>2.028</v>
      </c>
      <c r="E262" s="144">
        <f t="shared" si="4"/>
        <v>84.25425841296219</v>
      </c>
      <c r="F262" s="389" t="s">
        <v>134</v>
      </c>
      <c r="G262" s="386"/>
    </row>
    <row r="263" spans="1:7" ht="14.25" customHeight="1">
      <c r="A263" s="22"/>
      <c r="B263" s="208" t="s">
        <v>93</v>
      </c>
      <c r="C263" s="46"/>
      <c r="D263" s="46"/>
      <c r="E263" s="46"/>
      <c r="F263" s="384"/>
      <c r="G263" s="387"/>
    </row>
    <row r="264" spans="1:7" ht="16.5" customHeight="1">
      <c r="A264" s="61"/>
      <c r="B264" s="126" t="s">
        <v>20</v>
      </c>
      <c r="C264" s="47">
        <v>2.407</v>
      </c>
      <c r="D264" s="47">
        <v>2.028</v>
      </c>
      <c r="E264" s="169">
        <f t="shared" si="4"/>
        <v>84.25425841296219</v>
      </c>
      <c r="F264" s="385"/>
      <c r="G264" s="388"/>
    </row>
    <row r="265" spans="1:7" ht="113.25" customHeight="1">
      <c r="A265" s="16" t="s">
        <v>22</v>
      </c>
      <c r="B265" s="88" t="s">
        <v>142</v>
      </c>
      <c r="C265" s="131">
        <f>SUM(C267)</f>
        <v>0.038</v>
      </c>
      <c r="D265" s="72">
        <f>SUM(D267)</f>
        <v>0.032</v>
      </c>
      <c r="E265" s="144">
        <f t="shared" si="4"/>
        <v>84.21052631578948</v>
      </c>
      <c r="F265" s="384" t="s">
        <v>134</v>
      </c>
      <c r="G265" s="386"/>
    </row>
    <row r="266" spans="1:7" ht="16.5" customHeight="1">
      <c r="A266" s="22"/>
      <c r="B266" s="88" t="s">
        <v>93</v>
      </c>
      <c r="C266" s="49"/>
      <c r="D266" s="46"/>
      <c r="E266" s="46"/>
      <c r="F266" s="384"/>
      <c r="G266" s="387"/>
    </row>
    <row r="267" spans="1:7" ht="16.5" customHeight="1">
      <c r="A267" s="61"/>
      <c r="B267" s="81" t="s">
        <v>20</v>
      </c>
      <c r="C267" s="51">
        <v>0.038</v>
      </c>
      <c r="D267" s="47">
        <v>0.032</v>
      </c>
      <c r="E267" s="169">
        <f t="shared" si="4"/>
        <v>84.21052631578948</v>
      </c>
      <c r="F267" s="385"/>
      <c r="G267" s="388"/>
    </row>
    <row r="268" spans="1:7" ht="16.5" customHeight="1">
      <c r="A268" s="380" t="s">
        <v>162</v>
      </c>
      <c r="B268" s="381"/>
      <c r="C268" s="381"/>
      <c r="D268" s="381"/>
      <c r="E268" s="382"/>
      <c r="F268" s="381"/>
      <c r="G268" s="383"/>
    </row>
    <row r="269" spans="1:7" ht="30.75" customHeight="1">
      <c r="A269" s="4" t="s">
        <v>9</v>
      </c>
      <c r="B269" s="74" t="s">
        <v>113</v>
      </c>
      <c r="C269" s="58">
        <f>SUM(C271+C272)</f>
        <v>0.8</v>
      </c>
      <c r="D269" s="58">
        <f>SUM(D271+D272)</f>
        <v>0.008</v>
      </c>
      <c r="E269" s="144">
        <f t="shared" si="4"/>
        <v>1</v>
      </c>
      <c r="F269" s="398" t="s">
        <v>31</v>
      </c>
      <c r="G269" s="396" t="s">
        <v>246</v>
      </c>
    </row>
    <row r="270" spans="1:7" ht="14.25" customHeight="1">
      <c r="A270" s="75"/>
      <c r="B270" s="83" t="s">
        <v>93</v>
      </c>
      <c r="C270" s="41"/>
      <c r="D270" s="43"/>
      <c r="E270" s="41"/>
      <c r="F270" s="399"/>
      <c r="G270" s="397"/>
    </row>
    <row r="271" spans="1:7" ht="14.25" customHeight="1">
      <c r="A271" s="75"/>
      <c r="B271" s="88" t="s">
        <v>20</v>
      </c>
      <c r="C271" s="41"/>
      <c r="D271" s="142"/>
      <c r="E271" s="143"/>
      <c r="F271" s="399"/>
      <c r="G271" s="397"/>
    </row>
    <row r="272" spans="1:7" ht="14.25" customHeight="1">
      <c r="A272" s="73"/>
      <c r="B272" s="81" t="s">
        <v>21</v>
      </c>
      <c r="C272" s="38">
        <v>0.8</v>
      </c>
      <c r="D272" s="163">
        <v>0.008</v>
      </c>
      <c r="E272" s="169">
        <f>SUM(D272/C272)*100</f>
        <v>1</v>
      </c>
      <c r="F272" s="400"/>
      <c r="G272" s="397"/>
    </row>
    <row r="273" spans="1:7" ht="30.75" customHeight="1">
      <c r="A273" s="4" t="s">
        <v>11</v>
      </c>
      <c r="B273" s="85" t="s">
        <v>114</v>
      </c>
      <c r="C273" s="59">
        <f>SUM(C275+C276)</f>
        <v>1.4</v>
      </c>
      <c r="D273" s="156"/>
      <c r="E273" s="218"/>
      <c r="F273" s="390" t="s">
        <v>31</v>
      </c>
      <c r="G273" s="396" t="s">
        <v>246</v>
      </c>
    </row>
    <row r="274" spans="1:7" ht="14.25" customHeight="1">
      <c r="A274" s="64"/>
      <c r="B274" s="83" t="s">
        <v>93</v>
      </c>
      <c r="C274" s="8"/>
      <c r="D274" s="10"/>
      <c r="E274" s="41"/>
      <c r="F274" s="391"/>
      <c r="G274" s="397"/>
    </row>
    <row r="275" spans="1:7" ht="14.25" customHeight="1">
      <c r="A275" s="64"/>
      <c r="B275" s="88" t="s">
        <v>20</v>
      </c>
      <c r="C275" s="155"/>
      <c r="D275" s="154"/>
      <c r="E275" s="143"/>
      <c r="F275" s="391"/>
      <c r="G275" s="397"/>
    </row>
    <row r="276" spans="1:7" ht="14.25" customHeight="1">
      <c r="A276" s="64"/>
      <c r="B276" s="88" t="s">
        <v>21</v>
      </c>
      <c r="C276" s="8">
        <v>1.4</v>
      </c>
      <c r="D276" s="154"/>
      <c r="E276" s="143"/>
      <c r="F276" s="391"/>
      <c r="G276" s="397"/>
    </row>
    <row r="277" spans="1:7" ht="96" customHeight="1">
      <c r="A277" s="284" t="s">
        <v>12</v>
      </c>
      <c r="B277" s="279" t="s">
        <v>115</v>
      </c>
      <c r="C277" s="285">
        <f>SUM(C279)</f>
        <v>10.100000000000001</v>
      </c>
      <c r="D277" s="286">
        <f>SUM(D279)</f>
        <v>2.6</v>
      </c>
      <c r="E277" s="287">
        <f>SUM(D277/C277)*100</f>
        <v>25.742574257425737</v>
      </c>
      <c r="F277" s="288" t="s">
        <v>47</v>
      </c>
      <c r="G277" s="288" t="s">
        <v>247</v>
      </c>
    </row>
    <row r="278" spans="1:7" ht="12.75" customHeight="1">
      <c r="A278" s="231"/>
      <c r="B278" s="289" t="s">
        <v>93</v>
      </c>
      <c r="C278" s="230"/>
      <c r="D278" s="225"/>
      <c r="E278" s="149"/>
      <c r="F278" s="334"/>
      <c r="G278" s="6"/>
    </row>
    <row r="279" spans="1:7" ht="15" customHeight="1">
      <c r="A279" s="64"/>
      <c r="B279" s="88" t="s">
        <v>21</v>
      </c>
      <c r="C279" s="195">
        <f>SUM(C282+C281+C284+C283+C285)</f>
        <v>10.100000000000001</v>
      </c>
      <c r="D279" s="254">
        <f>SUM(D282+D281+D284+D283+D285)</f>
        <v>2.6</v>
      </c>
      <c r="E279" s="250">
        <f>SUM(D279/C279)*100</f>
        <v>25.742574257425737</v>
      </c>
      <c r="F279" s="18"/>
      <c r="G279" s="7"/>
    </row>
    <row r="280" spans="1:7" ht="14.25" customHeight="1">
      <c r="A280" s="64"/>
      <c r="B280" s="79" t="s">
        <v>42</v>
      </c>
      <c r="C280" s="76"/>
      <c r="D280" s="39"/>
      <c r="E280" s="251"/>
      <c r="F280" s="18"/>
      <c r="G280" s="7"/>
    </row>
    <row r="281" spans="1:7" ht="30" customHeight="1">
      <c r="A281" s="64"/>
      <c r="B281" s="79" t="s">
        <v>59</v>
      </c>
      <c r="C281" s="154">
        <v>6</v>
      </c>
      <c r="D281" s="8">
        <v>1.1</v>
      </c>
      <c r="E281" s="153">
        <f>SUM(D281/C281)*100</f>
        <v>18.333333333333336</v>
      </c>
      <c r="F281" s="18"/>
      <c r="G281" s="7"/>
    </row>
    <row r="282" spans="1:7" ht="30.75" customHeight="1">
      <c r="A282" s="64"/>
      <c r="B282" s="79" t="s">
        <v>62</v>
      </c>
      <c r="C282" s="10">
        <v>2.05</v>
      </c>
      <c r="D282" s="8">
        <v>0.75</v>
      </c>
      <c r="E282" s="153">
        <f>SUM(D282/C282)*100</f>
        <v>36.585365853658544</v>
      </c>
      <c r="F282" s="18"/>
      <c r="G282" s="7"/>
    </row>
    <row r="283" spans="1:7" ht="30.75" customHeight="1">
      <c r="A283" s="64"/>
      <c r="B283" s="79" t="s">
        <v>61</v>
      </c>
      <c r="C283" s="10">
        <v>2.05</v>
      </c>
      <c r="D283" s="260">
        <v>0.75</v>
      </c>
      <c r="E283" s="153">
        <f>SUM(D283/C283)*100</f>
        <v>36.585365853658544</v>
      </c>
      <c r="F283" s="18"/>
      <c r="G283" s="7"/>
    </row>
    <row r="284" spans="1:7" ht="30.75" customHeight="1">
      <c r="A284" s="64"/>
      <c r="B284" s="79" t="s">
        <v>60</v>
      </c>
      <c r="C284" s="10"/>
      <c r="D284" s="155"/>
      <c r="E284" s="153"/>
      <c r="F284" s="18"/>
      <c r="G284" s="7" t="s">
        <v>258</v>
      </c>
    </row>
    <row r="285" spans="1:7" ht="30.75" customHeight="1">
      <c r="A285" s="64"/>
      <c r="B285" s="79" t="s">
        <v>58</v>
      </c>
      <c r="C285" s="25"/>
      <c r="D285" s="155"/>
      <c r="E285" s="153"/>
      <c r="F285" s="18"/>
      <c r="G285" s="3" t="s">
        <v>258</v>
      </c>
    </row>
    <row r="286" spans="1:7" ht="47.25" customHeight="1">
      <c r="A286" s="16" t="s">
        <v>13</v>
      </c>
      <c r="B286" s="89" t="s">
        <v>116</v>
      </c>
      <c r="C286" s="59">
        <f>SUM(C288)</f>
        <v>12.75</v>
      </c>
      <c r="D286" s="58">
        <f>SUM(D288)</f>
        <v>11.675999999999998</v>
      </c>
      <c r="E286" s="252">
        <f>SUM(D286/C286)*100</f>
        <v>91.57647058823528</v>
      </c>
      <c r="F286" s="389" t="s">
        <v>47</v>
      </c>
      <c r="G286" s="393"/>
    </row>
    <row r="287" spans="1:7" ht="14.25" customHeight="1">
      <c r="A287" s="113"/>
      <c r="B287" s="88" t="s">
        <v>24</v>
      </c>
      <c r="C287" s="90"/>
      <c r="D287" s="19"/>
      <c r="E287" s="20"/>
      <c r="F287" s="384"/>
      <c r="G287" s="393"/>
    </row>
    <row r="288" spans="1:7" ht="16.5" customHeight="1">
      <c r="A288" s="113"/>
      <c r="B288" s="88" t="s">
        <v>19</v>
      </c>
      <c r="C288" s="90">
        <f>SUM(C290+C291+C292)</f>
        <v>12.75</v>
      </c>
      <c r="D288" s="19">
        <f>SUM(D290+D291+D292)</f>
        <v>11.675999999999998</v>
      </c>
      <c r="E288" s="153">
        <f>SUM(D288/C288)*100</f>
        <v>91.57647058823528</v>
      </c>
      <c r="F288" s="384"/>
      <c r="G288" s="393"/>
    </row>
    <row r="289" spans="1:7" ht="16.5" customHeight="1">
      <c r="A289" s="113"/>
      <c r="B289" s="88" t="s">
        <v>42</v>
      </c>
      <c r="C289" s="90"/>
      <c r="D289" s="19"/>
      <c r="E289" s="20"/>
      <c r="F289" s="19"/>
      <c r="G289" s="109"/>
    </row>
    <row r="290" spans="1:7" ht="34.5" customHeight="1">
      <c r="A290" s="113"/>
      <c r="B290" s="88" t="s">
        <v>71</v>
      </c>
      <c r="C290" s="52">
        <v>0.536</v>
      </c>
      <c r="D290" s="46">
        <v>0.536</v>
      </c>
      <c r="E290" s="145">
        <f>SUM(D290/C290)*100</f>
        <v>100</v>
      </c>
      <c r="F290" s="19"/>
      <c r="G290" s="109"/>
    </row>
    <row r="291" spans="1:7" ht="31.5" customHeight="1">
      <c r="A291" s="113"/>
      <c r="B291" s="88" t="s">
        <v>72</v>
      </c>
      <c r="C291" s="52">
        <v>9.914</v>
      </c>
      <c r="D291" s="46">
        <v>8.84</v>
      </c>
      <c r="E291" s="145">
        <f>SUM(D291/C291)*100</f>
        <v>89.16683477910027</v>
      </c>
      <c r="F291" s="19"/>
      <c r="G291" s="109"/>
    </row>
    <row r="292" spans="1:7" ht="31.5" customHeight="1">
      <c r="A292" s="113"/>
      <c r="B292" s="88" t="s">
        <v>73</v>
      </c>
      <c r="C292" s="52">
        <v>2.3</v>
      </c>
      <c r="D292" s="46">
        <v>2.3</v>
      </c>
      <c r="E292" s="145">
        <f>SUM(D292/C292)*100</f>
        <v>100</v>
      </c>
      <c r="F292" s="19"/>
      <c r="G292" s="109"/>
    </row>
    <row r="293" spans="1:7" ht="49.5" customHeight="1">
      <c r="A293" s="16" t="s">
        <v>14</v>
      </c>
      <c r="B293" s="244" t="s">
        <v>117</v>
      </c>
      <c r="C293" s="58">
        <f>SUM(C295)</f>
        <v>1.395</v>
      </c>
      <c r="D293" s="290">
        <f>SUM(D295)</f>
        <v>2.8729999999999998</v>
      </c>
      <c r="E293" s="144">
        <f>SUM(D293/C293)*100</f>
        <v>205.94982078853045</v>
      </c>
      <c r="F293" s="369" t="s">
        <v>47</v>
      </c>
      <c r="G293" s="386"/>
    </row>
    <row r="294" spans="1:7" ht="15.75" customHeight="1">
      <c r="A294" s="113"/>
      <c r="B294" s="83" t="s">
        <v>93</v>
      </c>
      <c r="C294" s="46"/>
      <c r="D294" s="49"/>
      <c r="E294" s="19"/>
      <c r="F294" s="370"/>
      <c r="G294" s="387"/>
    </row>
    <row r="295" spans="1:7" ht="15" customHeight="1">
      <c r="A295" s="113"/>
      <c r="B295" s="127" t="s">
        <v>20</v>
      </c>
      <c r="C295" s="19">
        <f>SUM(C297+C298+C299+C300+C301+C302+C304)</f>
        <v>1.395</v>
      </c>
      <c r="D295" s="20">
        <f>SUM(D297+D298+D299+D300+D301+D302+D304)</f>
        <v>2.8729999999999998</v>
      </c>
      <c r="E295" s="155">
        <f aca="true" t="shared" si="5" ref="E295:E304">SUM(D295/C295)*100</f>
        <v>205.94982078853045</v>
      </c>
      <c r="F295" s="370"/>
      <c r="G295" s="387"/>
    </row>
    <row r="296" spans="1:7" ht="15" customHeight="1">
      <c r="A296" s="113"/>
      <c r="B296" s="127" t="s">
        <v>89</v>
      </c>
      <c r="C296" s="46"/>
      <c r="D296" s="49"/>
      <c r="E296" s="46"/>
      <c r="F296" s="20"/>
      <c r="G296" s="88"/>
    </row>
    <row r="297" spans="1:7" ht="46.5" customHeight="1">
      <c r="A297" s="86"/>
      <c r="B297" s="126" t="s">
        <v>75</v>
      </c>
      <c r="C297" s="118">
        <v>0.177</v>
      </c>
      <c r="D297" s="293">
        <v>0.177</v>
      </c>
      <c r="E297" s="226">
        <f t="shared" si="5"/>
        <v>100</v>
      </c>
      <c r="F297" s="24"/>
      <c r="G297" s="81"/>
    </row>
    <row r="298" spans="1:7" ht="15" customHeight="1">
      <c r="A298" s="292"/>
      <c r="B298" s="244" t="s">
        <v>88</v>
      </c>
      <c r="C298" s="210">
        <v>0.043</v>
      </c>
      <c r="D298" s="210">
        <v>0.074</v>
      </c>
      <c r="E298" s="225">
        <f t="shared" si="5"/>
        <v>172.09302325581396</v>
      </c>
      <c r="F298" s="112"/>
      <c r="G298" s="104"/>
    </row>
    <row r="299" spans="1:7" ht="14.25" customHeight="1">
      <c r="A299" s="113"/>
      <c r="B299" s="127" t="s">
        <v>76</v>
      </c>
      <c r="C299" s="52">
        <v>0.264</v>
      </c>
      <c r="D299" s="52">
        <v>1.06</v>
      </c>
      <c r="E299" s="155">
        <f t="shared" si="5"/>
        <v>401.51515151515156</v>
      </c>
      <c r="F299" s="114"/>
      <c r="G299" s="109"/>
    </row>
    <row r="300" spans="1:7" ht="15" customHeight="1">
      <c r="A300" s="113"/>
      <c r="B300" s="127" t="s">
        <v>77</v>
      </c>
      <c r="C300" s="90">
        <v>0.097</v>
      </c>
      <c r="D300" s="90">
        <v>0.192</v>
      </c>
      <c r="E300" s="155">
        <f t="shared" si="5"/>
        <v>197.93814432989691</v>
      </c>
      <c r="F300" s="114"/>
      <c r="G300" s="109"/>
    </row>
    <row r="301" spans="1:7" ht="64.5" customHeight="1">
      <c r="A301" s="113"/>
      <c r="B301" s="127" t="s">
        <v>86</v>
      </c>
      <c r="C301" s="52">
        <v>0.22</v>
      </c>
      <c r="D301" s="52">
        <v>0.24</v>
      </c>
      <c r="E301" s="143">
        <f t="shared" si="5"/>
        <v>109.09090909090908</v>
      </c>
      <c r="F301" s="53"/>
      <c r="G301" s="109"/>
    </row>
    <row r="302" spans="1:7" ht="31.5" customHeight="1">
      <c r="A302" s="113"/>
      <c r="B302" s="127" t="s">
        <v>127</v>
      </c>
      <c r="C302" s="52">
        <v>0.15</v>
      </c>
      <c r="D302" s="52">
        <v>0.686</v>
      </c>
      <c r="E302" s="143">
        <f t="shared" si="5"/>
        <v>457.3333333333334</v>
      </c>
      <c r="F302" s="53"/>
      <c r="G302" s="109"/>
    </row>
    <row r="303" spans="1:7" ht="46.5" customHeight="1">
      <c r="A303" s="113"/>
      <c r="B303" s="127" t="s">
        <v>78</v>
      </c>
      <c r="C303" s="52"/>
      <c r="D303" s="52"/>
      <c r="E303" s="155"/>
      <c r="F303" s="53"/>
      <c r="G303" s="109"/>
    </row>
    <row r="304" spans="1:7" ht="63" customHeight="1">
      <c r="A304" s="86"/>
      <c r="B304" s="126" t="s">
        <v>87</v>
      </c>
      <c r="C304" s="55">
        <v>0.444</v>
      </c>
      <c r="D304" s="55">
        <v>0.444</v>
      </c>
      <c r="E304" s="169">
        <f t="shared" si="5"/>
        <v>100</v>
      </c>
      <c r="F304" s="56"/>
      <c r="G304" s="110"/>
    </row>
    <row r="305" spans="1:7" ht="110.25" customHeight="1">
      <c r="A305" s="19" t="s">
        <v>15</v>
      </c>
      <c r="B305" s="88" t="s">
        <v>118</v>
      </c>
      <c r="C305" s="178"/>
      <c r="D305" s="295">
        <v>0.95</v>
      </c>
      <c r="E305" s="291"/>
      <c r="F305" s="384" t="s">
        <v>47</v>
      </c>
      <c r="G305" s="387" t="s">
        <v>259</v>
      </c>
    </row>
    <row r="306" spans="1:7" ht="17.25" customHeight="1">
      <c r="A306" s="113"/>
      <c r="B306" s="79" t="s">
        <v>93</v>
      </c>
      <c r="C306" s="49"/>
      <c r="D306" s="46"/>
      <c r="E306" s="49"/>
      <c r="F306" s="384"/>
      <c r="G306" s="387"/>
    </row>
    <row r="307" spans="1:7" ht="13.5" customHeight="1">
      <c r="A307" s="86"/>
      <c r="B307" s="81" t="s">
        <v>20</v>
      </c>
      <c r="C307" s="51"/>
      <c r="D307" s="294">
        <v>0.95</v>
      </c>
      <c r="E307" s="51"/>
      <c r="F307" s="385"/>
      <c r="G307" s="388"/>
    </row>
    <row r="308" spans="1:7" ht="17.25" customHeight="1">
      <c r="A308" s="380" t="s">
        <v>163</v>
      </c>
      <c r="B308" s="381"/>
      <c r="C308" s="381"/>
      <c r="D308" s="381"/>
      <c r="E308" s="382"/>
      <c r="F308" s="381"/>
      <c r="G308" s="383"/>
    </row>
    <row r="309" spans="1:7" ht="30.75" customHeight="1">
      <c r="A309" s="16" t="s">
        <v>9</v>
      </c>
      <c r="B309" s="89" t="s">
        <v>123</v>
      </c>
      <c r="C309" s="156">
        <f>SUM(C311+C312)</f>
        <v>1</v>
      </c>
      <c r="D309" s="156">
        <f>SUM(D311+D312)</f>
        <v>3.8</v>
      </c>
      <c r="E309" s="144">
        <f>SUM(D309/C309)*100</f>
        <v>380</v>
      </c>
      <c r="F309" s="401" t="s">
        <v>67</v>
      </c>
      <c r="G309" s="386" t="s">
        <v>248</v>
      </c>
    </row>
    <row r="310" spans="1:7" ht="14.25" customHeight="1">
      <c r="A310" s="19"/>
      <c r="B310" s="79" t="s">
        <v>93</v>
      </c>
      <c r="C310" s="52"/>
      <c r="D310" s="52"/>
      <c r="E310" s="46"/>
      <c r="F310" s="402"/>
      <c r="G310" s="387"/>
    </row>
    <row r="311" spans="1:7" ht="14.25" customHeight="1">
      <c r="A311" s="19"/>
      <c r="B311" s="88" t="s">
        <v>20</v>
      </c>
      <c r="C311" s="158"/>
      <c r="D311" s="158">
        <v>1.9</v>
      </c>
      <c r="E311" s="155"/>
      <c r="F311" s="402"/>
      <c r="G311" s="387"/>
    </row>
    <row r="312" spans="1:7" ht="19.5" customHeight="1">
      <c r="A312" s="21"/>
      <c r="B312" s="81" t="s">
        <v>21</v>
      </c>
      <c r="C312" s="335">
        <v>1</v>
      </c>
      <c r="D312" s="335">
        <v>1.9</v>
      </c>
      <c r="E312" s="141">
        <f>SUM(D312/C312)*100</f>
        <v>190</v>
      </c>
      <c r="F312" s="368"/>
      <c r="G312" s="388"/>
    </row>
    <row r="313" spans="1:7" ht="65.25" customHeight="1">
      <c r="A313" s="164" t="s">
        <v>11</v>
      </c>
      <c r="B313" s="89" t="s">
        <v>143</v>
      </c>
      <c r="C313" s="59">
        <f>SUM(C315+C316)</f>
        <v>0.478</v>
      </c>
      <c r="D313" s="59">
        <f>SUM(D315+D316)</f>
        <v>1.9849999999999999</v>
      </c>
      <c r="E313" s="144">
        <f>SUM(D313/C313)*100</f>
        <v>415.2719665271967</v>
      </c>
      <c r="F313" s="112" t="s">
        <v>50</v>
      </c>
      <c r="G313" s="104"/>
    </row>
    <row r="314" spans="1:7" ht="15" customHeight="1">
      <c r="A314" s="19"/>
      <c r="B314" s="79" t="s">
        <v>93</v>
      </c>
      <c r="C314" s="52"/>
      <c r="D314" s="52"/>
      <c r="E314" s="46"/>
      <c r="F314" s="299"/>
      <c r="G314" s="109"/>
    </row>
    <row r="315" spans="1:7" ht="14.25" customHeight="1">
      <c r="A315" s="19"/>
      <c r="B315" s="88" t="s">
        <v>20</v>
      </c>
      <c r="C315" s="52">
        <f>SUM(C318+C322+C325)</f>
        <v>0.35</v>
      </c>
      <c r="D315" s="52">
        <f>SUM(D320+D322+D325)</f>
        <v>1.335</v>
      </c>
      <c r="E315" s="155">
        <f>SUM(D315/C315)*100</f>
        <v>381.42857142857144</v>
      </c>
      <c r="F315" s="299"/>
      <c r="G315" s="109"/>
    </row>
    <row r="316" spans="1:7" ht="14.25" customHeight="1">
      <c r="A316" s="19"/>
      <c r="B316" s="88" t="s">
        <v>21</v>
      </c>
      <c r="C316" s="52">
        <v>0.128</v>
      </c>
      <c r="D316" s="52">
        <v>0.65</v>
      </c>
      <c r="E316" s="155">
        <f>SUM(D316/C316)*100</f>
        <v>507.8125</v>
      </c>
      <c r="F316" s="299"/>
      <c r="G316" s="109"/>
    </row>
    <row r="317" spans="1:7" ht="17.25" customHeight="1">
      <c r="A317" s="19"/>
      <c r="B317" s="88" t="s">
        <v>42</v>
      </c>
      <c r="C317" s="52"/>
      <c r="D317" s="52"/>
      <c r="E317" s="46"/>
      <c r="F317" s="299"/>
      <c r="G317" s="109"/>
    </row>
    <row r="318" spans="1:7" ht="28.5" customHeight="1">
      <c r="A318" s="19"/>
      <c r="B318" s="88" t="s">
        <v>55</v>
      </c>
      <c r="C318" s="296">
        <v>0.06</v>
      </c>
      <c r="D318" s="52">
        <f>SUM(D320+D321)</f>
        <v>1.4380000000000002</v>
      </c>
      <c r="E318" s="143">
        <f>SUM(D318/C318)*100</f>
        <v>2396.666666666667</v>
      </c>
      <c r="F318" s="299"/>
      <c r="G318" s="109"/>
    </row>
    <row r="319" spans="1:7" ht="15" customHeight="1">
      <c r="A319" s="19"/>
      <c r="B319" s="79" t="s">
        <v>93</v>
      </c>
      <c r="C319" s="52"/>
      <c r="D319" s="52"/>
      <c r="E319" s="46"/>
      <c r="F319" s="299"/>
      <c r="G319" s="109"/>
    </row>
    <row r="320" spans="1:7" ht="15.75" customHeight="1">
      <c r="A320" s="19"/>
      <c r="B320" s="88" t="s">
        <v>20</v>
      </c>
      <c r="C320" s="296">
        <v>0.06</v>
      </c>
      <c r="D320" s="52">
        <v>0.788</v>
      </c>
      <c r="E320" s="155">
        <f>SUM(D320/C320)*100</f>
        <v>1313.3333333333335</v>
      </c>
      <c r="F320" s="299"/>
      <c r="G320" s="109"/>
    </row>
    <row r="321" spans="1:7" ht="19.5" customHeight="1">
      <c r="A321" s="19"/>
      <c r="B321" s="88" t="s">
        <v>21</v>
      </c>
      <c r="C321" s="296"/>
      <c r="D321" s="52">
        <v>0.65</v>
      </c>
      <c r="E321" s="155"/>
      <c r="F321" s="299"/>
      <c r="G321" s="109"/>
    </row>
    <row r="322" spans="1:7" ht="78" customHeight="1">
      <c r="A322" s="19"/>
      <c r="B322" s="88" t="s">
        <v>56</v>
      </c>
      <c r="C322" s="52">
        <v>0.095</v>
      </c>
      <c r="D322" s="52">
        <v>0.254</v>
      </c>
      <c r="E322" s="143">
        <f>SUM(D322/C322)*100</f>
        <v>267.36842105263156</v>
      </c>
      <c r="F322" s="299"/>
      <c r="G322" s="109"/>
    </row>
    <row r="323" spans="1:7" ht="14.25" customHeight="1">
      <c r="A323" s="19"/>
      <c r="B323" s="79" t="s">
        <v>93</v>
      </c>
      <c r="C323" s="52"/>
      <c r="D323" s="52"/>
      <c r="E323" s="46"/>
      <c r="F323" s="299"/>
      <c r="G323" s="109"/>
    </row>
    <row r="324" spans="1:7" ht="21" customHeight="1">
      <c r="A324" s="19"/>
      <c r="B324" s="88" t="s">
        <v>20</v>
      </c>
      <c r="C324" s="52">
        <v>0.095</v>
      </c>
      <c r="D324" s="52">
        <v>0.254</v>
      </c>
      <c r="E324" s="155">
        <f>SUM(D324/C324)*100</f>
        <v>267.36842105263156</v>
      </c>
      <c r="F324" s="299"/>
      <c r="G324" s="109"/>
    </row>
    <row r="325" spans="1:7" ht="31.5" customHeight="1">
      <c r="A325" s="19"/>
      <c r="B325" s="88" t="s">
        <v>57</v>
      </c>
      <c r="C325" s="52">
        <v>0.195</v>
      </c>
      <c r="D325" s="52">
        <v>0.293</v>
      </c>
      <c r="E325" s="143"/>
      <c r="F325" s="299"/>
      <c r="G325" s="109"/>
    </row>
    <row r="326" spans="1:7" ht="15" customHeight="1">
      <c r="A326" s="19"/>
      <c r="B326" s="79" t="s">
        <v>93</v>
      </c>
      <c r="C326" s="52"/>
      <c r="D326" s="52"/>
      <c r="E326" s="46"/>
      <c r="F326" s="299"/>
      <c r="G326" s="297"/>
    </row>
    <row r="327" spans="1:7" ht="14.25" customHeight="1">
      <c r="A327" s="21"/>
      <c r="B327" s="81" t="s">
        <v>20</v>
      </c>
      <c r="C327" s="55">
        <v>0.16</v>
      </c>
      <c r="D327" s="55">
        <v>0.293</v>
      </c>
      <c r="E327" s="141"/>
      <c r="F327" s="300"/>
      <c r="G327" s="298"/>
    </row>
    <row r="328" spans="1:7" ht="21" customHeight="1">
      <c r="A328" s="359" t="s">
        <v>192</v>
      </c>
      <c r="B328" s="374"/>
      <c r="C328" s="374"/>
      <c r="D328" s="374"/>
      <c r="E328" s="374"/>
      <c r="F328" s="374"/>
      <c r="G328" s="360"/>
    </row>
    <row r="329" spans="1:7" ht="66" customHeight="1">
      <c r="A329" s="16" t="s">
        <v>9</v>
      </c>
      <c r="B329" s="89" t="s">
        <v>125</v>
      </c>
      <c r="C329" s="171">
        <f>SUM(C331+C332)</f>
        <v>24</v>
      </c>
      <c r="D329" s="100"/>
      <c r="E329" s="144"/>
      <c r="F329" s="389" t="s">
        <v>84</v>
      </c>
      <c r="G329" s="386" t="s">
        <v>249</v>
      </c>
    </row>
    <row r="330" spans="1:7" ht="15" customHeight="1">
      <c r="A330" s="120"/>
      <c r="B330" s="79" t="s">
        <v>93</v>
      </c>
      <c r="C330" s="172"/>
      <c r="D330" s="121"/>
      <c r="E330" s="122"/>
      <c r="F330" s="384"/>
      <c r="G330" s="387"/>
    </row>
    <row r="331" spans="1:7" ht="13.5" customHeight="1">
      <c r="A331" s="120"/>
      <c r="B331" s="109" t="s">
        <v>19</v>
      </c>
      <c r="C331" s="172">
        <v>12</v>
      </c>
      <c r="D331" s="121"/>
      <c r="E331" s="143"/>
      <c r="F331" s="384"/>
      <c r="G331" s="387"/>
    </row>
    <row r="332" spans="1:7" ht="18.75" customHeight="1">
      <c r="A332" s="336"/>
      <c r="B332" s="110" t="s">
        <v>20</v>
      </c>
      <c r="C332" s="337">
        <v>12</v>
      </c>
      <c r="D332" s="338"/>
      <c r="E332" s="141"/>
      <c r="F332" s="385"/>
      <c r="G332" s="388"/>
    </row>
    <row r="333" spans="1:7" ht="66.75" customHeight="1">
      <c r="A333" s="16" t="s">
        <v>11</v>
      </c>
      <c r="B333" s="244" t="s">
        <v>145</v>
      </c>
      <c r="C333" s="119">
        <f>SUM(C335+C340)</f>
        <v>126.4</v>
      </c>
      <c r="D333" s="256">
        <f>SUM(D335+D340)</f>
        <v>101.28999999999999</v>
      </c>
      <c r="E333" s="191">
        <f>SUM(D333/C333)*100</f>
        <v>80.13449367088606</v>
      </c>
      <c r="F333" s="369" t="s">
        <v>51</v>
      </c>
      <c r="G333" s="386"/>
    </row>
    <row r="334" spans="1:7" ht="12.75" customHeight="1">
      <c r="A334" s="91"/>
      <c r="B334" s="83" t="s">
        <v>93</v>
      </c>
      <c r="C334" s="93"/>
      <c r="D334" s="124"/>
      <c r="E334" s="93"/>
      <c r="F334" s="362"/>
      <c r="G334" s="361"/>
    </row>
    <row r="335" spans="1:7" ht="15" customHeight="1">
      <c r="A335" s="91"/>
      <c r="B335" s="127" t="s">
        <v>20</v>
      </c>
      <c r="C335" s="93">
        <f>SUM(C337+C338+C339)</f>
        <v>125.48</v>
      </c>
      <c r="D335" s="124">
        <f>SUM(D337+D338+D339)</f>
        <v>100.3</v>
      </c>
      <c r="E335" s="224">
        <f aca="true" t="shared" si="6" ref="E335:E343">SUM(D335/C335)*100</f>
        <v>79.9330570608862</v>
      </c>
      <c r="F335" s="362"/>
      <c r="G335" s="361"/>
    </row>
    <row r="336" spans="1:7" ht="14.25" customHeight="1">
      <c r="A336" s="91"/>
      <c r="B336" s="127" t="s">
        <v>42</v>
      </c>
      <c r="C336" s="93"/>
      <c r="D336" s="124"/>
      <c r="E336" s="93"/>
      <c r="F336" s="255"/>
      <c r="G336" s="135"/>
    </row>
    <row r="337" spans="1:7" ht="45.75" customHeight="1">
      <c r="A337" s="91"/>
      <c r="B337" s="127" t="s">
        <v>52</v>
      </c>
      <c r="C337" s="122">
        <v>98.59</v>
      </c>
      <c r="D337" s="121">
        <v>70</v>
      </c>
      <c r="E337" s="224">
        <f t="shared" si="6"/>
        <v>71.00111573181864</v>
      </c>
      <c r="F337" s="255"/>
      <c r="G337" s="135"/>
    </row>
    <row r="338" spans="1:7" ht="15" customHeight="1">
      <c r="A338" s="91"/>
      <c r="B338" s="127" t="s">
        <v>53</v>
      </c>
      <c r="C338" s="97">
        <v>1.3</v>
      </c>
      <c r="D338" s="107">
        <v>1.3</v>
      </c>
      <c r="E338" s="155">
        <f t="shared" si="6"/>
        <v>100</v>
      </c>
      <c r="F338" s="255"/>
      <c r="G338" s="135"/>
    </row>
    <row r="339" spans="1:7" ht="30.75" customHeight="1">
      <c r="A339" s="91"/>
      <c r="B339" s="127" t="s">
        <v>54</v>
      </c>
      <c r="C339" s="97">
        <v>25.59</v>
      </c>
      <c r="D339" s="107">
        <v>29</v>
      </c>
      <c r="E339" s="155">
        <f t="shared" si="6"/>
        <v>113.32551778038295</v>
      </c>
      <c r="F339" s="255"/>
      <c r="G339" s="135"/>
    </row>
    <row r="340" spans="1:7" ht="18" customHeight="1">
      <c r="A340" s="91"/>
      <c r="B340" s="127" t="s">
        <v>19</v>
      </c>
      <c r="C340" s="97">
        <f>SUM(C342)</f>
        <v>0.92</v>
      </c>
      <c r="D340" s="107">
        <f>SUM(D342)</f>
        <v>0.99</v>
      </c>
      <c r="E340" s="155">
        <f t="shared" si="6"/>
        <v>107.6086956521739</v>
      </c>
      <c r="F340" s="255"/>
      <c r="G340" s="135"/>
    </row>
    <row r="341" spans="1:7" ht="15.75" customHeight="1">
      <c r="A341" s="91"/>
      <c r="B341" s="127" t="s">
        <v>42</v>
      </c>
      <c r="C341" s="97"/>
      <c r="D341" s="107"/>
      <c r="E341" s="155"/>
      <c r="F341" s="255"/>
      <c r="G341" s="135"/>
    </row>
    <row r="342" spans="1:7" ht="46.5" customHeight="1">
      <c r="A342" s="98"/>
      <c r="B342" s="126" t="s">
        <v>91</v>
      </c>
      <c r="C342" s="108">
        <v>0.92</v>
      </c>
      <c r="D342" s="257">
        <v>0.99</v>
      </c>
      <c r="E342" s="141">
        <f t="shared" si="6"/>
        <v>107.6086956521739</v>
      </c>
      <c r="F342" s="258"/>
      <c r="G342" s="132"/>
    </row>
    <row r="343" spans="1:7" ht="16.5" customHeight="1">
      <c r="A343" s="91"/>
      <c r="B343" s="180" t="s">
        <v>164</v>
      </c>
      <c r="C343" s="301">
        <f>SUM(C345+C346+C347)</f>
        <v>291.158</v>
      </c>
      <c r="D343" s="301">
        <f>SUM(D345+D346+D347)</f>
        <v>211.877</v>
      </c>
      <c r="E343" s="218">
        <f t="shared" si="6"/>
        <v>72.7704545298429</v>
      </c>
      <c r="F343" s="19"/>
      <c r="G343" s="109"/>
    </row>
    <row r="344" spans="1:7" ht="13.5" customHeight="1">
      <c r="A344" s="91"/>
      <c r="B344" s="179" t="s">
        <v>93</v>
      </c>
      <c r="C344" s="93"/>
      <c r="D344" s="93"/>
      <c r="E344" s="124"/>
      <c r="F344" s="19"/>
      <c r="G344" s="109"/>
    </row>
    <row r="345" spans="1:7" ht="17.25" customHeight="1">
      <c r="A345" s="91"/>
      <c r="B345" s="180" t="s">
        <v>19</v>
      </c>
      <c r="C345" s="139">
        <f>SUM(C226+C237+C250+C288+C331+C340)</f>
        <v>119.99400000000001</v>
      </c>
      <c r="D345" s="139">
        <f>SUM(D226+D237+D250+D288+D331+D340)</f>
        <v>94.517</v>
      </c>
      <c r="E345" s="143">
        <f>SUM(D345/C345)*100</f>
        <v>78.76810507192025</v>
      </c>
      <c r="F345" s="19"/>
      <c r="G345" s="109"/>
    </row>
    <row r="346" spans="1:7" ht="15.75" customHeight="1">
      <c r="A346" s="91"/>
      <c r="B346" s="180" t="s">
        <v>20</v>
      </c>
      <c r="C346" s="139">
        <f>SUM(C227+C230+C234+C251+C255+C258+C261+C264+C267+C271+C275+C295+C307+C311+C315+C332+C335)</f>
        <v>157.736</v>
      </c>
      <c r="D346" s="139">
        <f>SUM(D227+D230+D234+D251+D255+D258+D261+D264+D267+D271+D275+D295+D307+D311+D315+D332+D335)</f>
        <v>111.732</v>
      </c>
      <c r="E346" s="143">
        <f>SUM(D346/C346)*100</f>
        <v>70.83481259826546</v>
      </c>
      <c r="F346" s="19"/>
      <c r="G346" s="109"/>
    </row>
    <row r="347" spans="1:7" ht="15" customHeight="1">
      <c r="A347" s="91"/>
      <c r="B347" s="180" t="s">
        <v>21</v>
      </c>
      <c r="C347" s="217">
        <f>SUM(C231+C272+C276+C279+C312+C316)</f>
        <v>13.428</v>
      </c>
      <c r="D347" s="217">
        <f>SUM(D231+D252+D272+D276+D279+D312+D316)</f>
        <v>5.628</v>
      </c>
      <c r="E347" s="143">
        <f>SUM(D347/C347)*100</f>
        <v>41.9124218051832</v>
      </c>
      <c r="F347" s="19"/>
      <c r="G347" s="109"/>
    </row>
    <row r="348" spans="1:7" ht="39.75" customHeight="1">
      <c r="A348" s="23"/>
      <c r="B348" s="128" t="s">
        <v>212</v>
      </c>
      <c r="C348" s="186">
        <f>SUM(C350+C351+C352+C353+C354)</f>
        <v>1406.891</v>
      </c>
      <c r="D348" s="186">
        <f>SUM(D350+D351+D352+D353+D354)</f>
        <v>1683.4220000000005</v>
      </c>
      <c r="E348" s="144">
        <f>SUM(D348/C348)*100</f>
        <v>119.65546726789782</v>
      </c>
      <c r="F348" s="353"/>
      <c r="G348" s="356"/>
    </row>
    <row r="349" spans="1:7" ht="18" customHeight="1">
      <c r="A349" s="22"/>
      <c r="B349" s="125" t="s">
        <v>93</v>
      </c>
      <c r="C349" s="76"/>
      <c r="D349" s="76"/>
      <c r="E349" s="39"/>
      <c r="F349" s="354"/>
      <c r="G349" s="357"/>
    </row>
    <row r="350" spans="1:7" ht="18" customHeight="1">
      <c r="A350" s="22"/>
      <c r="B350" s="129" t="s">
        <v>19</v>
      </c>
      <c r="C350" s="183">
        <f>SUM(C47+C148+C217+C345)</f>
        <v>165.342</v>
      </c>
      <c r="D350" s="183">
        <f>SUM(D47+D148+D217+D345)</f>
        <v>189.44299999999998</v>
      </c>
      <c r="E350" s="143">
        <f>SUM(D350/C350)*100</f>
        <v>114.5764536536391</v>
      </c>
      <c r="F350" s="354"/>
      <c r="G350" s="357"/>
    </row>
    <row r="351" spans="1:7" ht="18.75" customHeight="1">
      <c r="A351" s="22"/>
      <c r="B351" s="129" t="s">
        <v>20</v>
      </c>
      <c r="C351" s="181">
        <f>SUM(C48+C149+C218+C346)</f>
        <v>212.029</v>
      </c>
      <c r="D351" s="181">
        <f>SUM(D48+D149+D218+D346)</f>
        <v>153.322</v>
      </c>
      <c r="E351" s="143">
        <f>SUM(D351/C351)*100</f>
        <v>72.31180640384099</v>
      </c>
      <c r="F351" s="354"/>
      <c r="G351" s="357"/>
    </row>
    <row r="352" spans="1:7" ht="18.75" customHeight="1">
      <c r="A352" s="22"/>
      <c r="B352" s="129" t="s">
        <v>34</v>
      </c>
      <c r="C352" s="183">
        <f>SUM(C219)</f>
        <v>82.8</v>
      </c>
      <c r="D352" s="183">
        <f>SUM(D219)</f>
        <v>25</v>
      </c>
      <c r="E352" s="143">
        <f>SUM(D352/C352)*100</f>
        <v>30.193236714975846</v>
      </c>
      <c r="F352" s="354"/>
      <c r="G352" s="357"/>
    </row>
    <row r="353" spans="1:7" ht="19.5" customHeight="1">
      <c r="A353" s="22"/>
      <c r="B353" s="129" t="s">
        <v>21</v>
      </c>
      <c r="C353" s="183">
        <f>SUM(C49+C150+C220+C347)</f>
        <v>44.656000000000006</v>
      </c>
      <c r="D353" s="183">
        <f>SUM(D49+D150+D220+D347)</f>
        <v>72.24000000000001</v>
      </c>
      <c r="E353" s="143">
        <f>SUM(D353/C353)*100</f>
        <v>161.76997491938374</v>
      </c>
      <c r="F353" s="354"/>
      <c r="G353" s="357"/>
    </row>
    <row r="354" spans="1:7" ht="31.5">
      <c r="A354" s="61"/>
      <c r="B354" s="130" t="s">
        <v>49</v>
      </c>
      <c r="C354" s="182">
        <f>SUM(C50+C151+C221)</f>
        <v>902.0640000000001</v>
      </c>
      <c r="D354" s="182">
        <f>SUM(D50+D151+D221)</f>
        <v>1243.4170000000004</v>
      </c>
      <c r="E354" s="169">
        <f>SUM(D354/C354)*100</f>
        <v>137.84132833147095</v>
      </c>
      <c r="F354" s="355"/>
      <c r="G354" s="358"/>
    </row>
    <row r="355" spans="1:7" ht="12.75">
      <c r="A355" s="17"/>
      <c r="B355" s="17"/>
      <c r="C355" s="17"/>
      <c r="D355" s="17"/>
      <c r="E355" s="17"/>
      <c r="F355" s="17"/>
      <c r="G355" s="17"/>
    </row>
    <row r="356" spans="1:7" ht="12.75">
      <c r="A356" s="17"/>
      <c r="B356" s="17"/>
      <c r="C356" s="17"/>
      <c r="D356" s="17"/>
      <c r="E356" s="17"/>
      <c r="F356" s="17"/>
      <c r="G356" s="17"/>
    </row>
    <row r="357" spans="1:7" ht="12.75">
      <c r="A357" s="17"/>
      <c r="B357" s="17"/>
      <c r="C357" s="17"/>
      <c r="D357" s="17"/>
      <c r="E357" s="17"/>
      <c r="F357" s="17"/>
      <c r="G357" s="17"/>
    </row>
    <row r="358" spans="1:7" ht="12.75">
      <c r="A358" s="17"/>
      <c r="B358" s="17"/>
      <c r="C358" s="17"/>
      <c r="D358" s="17"/>
      <c r="E358" s="17"/>
      <c r="F358" s="17"/>
      <c r="G358" s="17"/>
    </row>
    <row r="359" spans="1:7" ht="12.75">
      <c r="A359" s="17"/>
      <c r="B359" s="17"/>
      <c r="C359" s="17"/>
      <c r="D359" s="17"/>
      <c r="E359" s="17"/>
      <c r="F359" s="17"/>
      <c r="G359" s="17"/>
    </row>
    <row r="360" spans="1:7" ht="12.75">
      <c r="A360" s="17"/>
      <c r="B360" s="17"/>
      <c r="C360" s="17"/>
      <c r="D360" s="17"/>
      <c r="E360" s="17"/>
      <c r="F360" s="17"/>
      <c r="G360" s="17"/>
    </row>
    <row r="361" spans="1:7" ht="12.75">
      <c r="A361" s="17"/>
      <c r="B361" s="17"/>
      <c r="C361" s="17"/>
      <c r="D361" s="17"/>
      <c r="E361" s="17"/>
      <c r="F361" s="17"/>
      <c r="G361" s="17"/>
    </row>
    <row r="362" spans="1:7" ht="12.75">
      <c r="A362" s="17"/>
      <c r="B362" s="17"/>
      <c r="C362" s="17"/>
      <c r="D362" s="17"/>
      <c r="E362" s="17"/>
      <c r="F362" s="17"/>
      <c r="G362" s="17"/>
    </row>
    <row r="363" spans="1:7" ht="12.75">
      <c r="A363" s="17"/>
      <c r="B363" s="17"/>
      <c r="C363" s="17"/>
      <c r="D363" s="17"/>
      <c r="E363" s="17"/>
      <c r="F363" s="17"/>
      <c r="G363" s="17"/>
    </row>
    <row r="364" spans="1:7" ht="12.75">
      <c r="A364" s="17"/>
      <c r="B364" s="17"/>
      <c r="C364" s="17"/>
      <c r="D364" s="17"/>
      <c r="E364" s="17"/>
      <c r="F364" s="17"/>
      <c r="G364" s="17"/>
    </row>
    <row r="365" spans="1:7" ht="12.75">
      <c r="A365" s="17"/>
      <c r="B365" s="17"/>
      <c r="C365" s="17"/>
      <c r="D365" s="17"/>
      <c r="E365" s="17"/>
      <c r="F365" s="17"/>
      <c r="G365" s="17"/>
    </row>
    <row r="366" spans="1:7" ht="12.75">
      <c r="A366" s="17"/>
      <c r="B366" s="17"/>
      <c r="C366" s="17"/>
      <c r="D366" s="17"/>
      <c r="E366" s="17"/>
      <c r="F366" s="17"/>
      <c r="G366" s="17"/>
    </row>
    <row r="367" spans="1:7" ht="12.75">
      <c r="A367" s="17"/>
      <c r="B367" s="17"/>
      <c r="C367" s="17"/>
      <c r="D367" s="17"/>
      <c r="E367" s="17"/>
      <c r="F367" s="17"/>
      <c r="G367" s="17"/>
    </row>
    <row r="368" spans="1:7" ht="12.75">
      <c r="A368" s="17"/>
      <c r="B368" s="17"/>
      <c r="C368" s="17"/>
      <c r="D368" s="17"/>
      <c r="E368" s="17"/>
      <c r="F368" s="17"/>
      <c r="G368" s="17"/>
    </row>
    <row r="369" spans="1:7" ht="12.75">
      <c r="A369" s="17"/>
      <c r="B369" s="17"/>
      <c r="C369" s="17"/>
      <c r="D369" s="17"/>
      <c r="E369" s="17"/>
      <c r="F369" s="17"/>
      <c r="G369" s="17"/>
    </row>
    <row r="370" spans="1:7" ht="12.75">
      <c r="A370" s="17"/>
      <c r="B370" s="17"/>
      <c r="C370" s="17"/>
      <c r="D370" s="17"/>
      <c r="E370" s="17"/>
      <c r="F370" s="17"/>
      <c r="G370" s="17"/>
    </row>
    <row r="371" spans="1:7" ht="12.75">
      <c r="A371" s="17"/>
      <c r="B371" s="17"/>
      <c r="C371" s="17"/>
      <c r="D371" s="17"/>
      <c r="E371" s="17"/>
      <c r="F371" s="17"/>
      <c r="G371" s="17"/>
    </row>
    <row r="372" spans="1:7" ht="12.75">
      <c r="A372" s="17"/>
      <c r="B372" s="17"/>
      <c r="C372" s="17"/>
      <c r="D372" s="17"/>
      <c r="E372" s="17"/>
      <c r="F372" s="17"/>
      <c r="G372" s="17"/>
    </row>
    <row r="373" spans="1:7" ht="12.75">
      <c r="A373" s="17"/>
      <c r="B373" s="17"/>
      <c r="C373" s="17"/>
      <c r="D373" s="17"/>
      <c r="E373" s="17"/>
      <c r="F373" s="17"/>
      <c r="G373" s="17"/>
    </row>
    <row r="374" spans="1:7" ht="12.75">
      <c r="A374" s="17"/>
      <c r="B374" s="17"/>
      <c r="C374" s="17"/>
      <c r="D374" s="17"/>
      <c r="E374" s="17"/>
      <c r="F374" s="17"/>
      <c r="G374" s="17"/>
    </row>
    <row r="375" spans="1:7" ht="12.75">
      <c r="A375" s="17"/>
      <c r="B375" s="17"/>
      <c r="C375" s="17"/>
      <c r="D375" s="17"/>
      <c r="E375" s="17"/>
      <c r="F375" s="17"/>
      <c r="G375" s="17"/>
    </row>
    <row r="376" spans="1:7" ht="12.75">
      <c r="A376" s="17"/>
      <c r="B376" s="17"/>
      <c r="C376" s="17"/>
      <c r="D376" s="17"/>
      <c r="E376" s="17"/>
      <c r="F376" s="17"/>
      <c r="G376" s="17"/>
    </row>
    <row r="377" spans="1:7" ht="12.75">
      <c r="A377" s="17"/>
      <c r="B377" s="17"/>
      <c r="C377" s="17"/>
      <c r="D377" s="17"/>
      <c r="E377" s="17"/>
      <c r="F377" s="17"/>
      <c r="G377" s="17"/>
    </row>
    <row r="378" spans="1:7" ht="12.75">
      <c r="A378" s="17"/>
      <c r="B378" s="17"/>
      <c r="C378" s="17"/>
      <c r="D378" s="17"/>
      <c r="E378" s="17"/>
      <c r="F378" s="17"/>
      <c r="G378" s="17"/>
    </row>
    <row r="379" spans="1:7" ht="12.75">
      <c r="A379" s="17"/>
      <c r="B379" s="17"/>
      <c r="C379" s="17"/>
      <c r="D379" s="17"/>
      <c r="E379" s="17"/>
      <c r="F379" s="17"/>
      <c r="G379" s="17"/>
    </row>
    <row r="380" spans="1:7" ht="12.75">
      <c r="A380" s="17"/>
      <c r="B380" s="17"/>
      <c r="C380" s="17"/>
      <c r="D380" s="17"/>
      <c r="E380" s="17"/>
      <c r="F380" s="17"/>
      <c r="G380" s="17"/>
    </row>
    <row r="381" spans="1:7" ht="12.75">
      <c r="A381" s="17"/>
      <c r="B381" s="17"/>
      <c r="C381" s="17"/>
      <c r="D381" s="17"/>
      <c r="E381" s="17"/>
      <c r="F381" s="17"/>
      <c r="G381" s="17"/>
    </row>
    <row r="382" spans="1:7" ht="12.75">
      <c r="A382" s="17"/>
      <c r="B382" s="17"/>
      <c r="C382" s="17"/>
      <c r="D382" s="17"/>
      <c r="E382" s="17"/>
      <c r="F382" s="17"/>
      <c r="G382" s="17"/>
    </row>
    <row r="383" spans="1:7" ht="12.75">
      <c r="A383" s="17"/>
      <c r="B383" s="17"/>
      <c r="C383" s="17"/>
      <c r="D383" s="17"/>
      <c r="E383" s="17"/>
      <c r="F383" s="17"/>
      <c r="G383" s="17"/>
    </row>
    <row r="384" spans="1:7" ht="12.75">
      <c r="A384" s="17"/>
      <c r="B384" s="17"/>
      <c r="C384" s="17"/>
      <c r="D384" s="17"/>
      <c r="E384" s="17"/>
      <c r="F384" s="17"/>
      <c r="G384" s="17"/>
    </row>
    <row r="385" spans="1:7" ht="12.75">
      <c r="A385" s="17"/>
      <c r="B385" s="17"/>
      <c r="C385" s="17"/>
      <c r="D385" s="17"/>
      <c r="E385" s="17"/>
      <c r="F385" s="17"/>
      <c r="G385" s="17"/>
    </row>
    <row r="386" spans="1:7" ht="12.75">
      <c r="A386" s="17"/>
      <c r="B386" s="17"/>
      <c r="C386" s="17"/>
      <c r="D386" s="17"/>
      <c r="E386" s="17"/>
      <c r="F386" s="17"/>
      <c r="G386" s="17"/>
    </row>
    <row r="387" spans="1:7" ht="12.75">
      <c r="A387" s="17"/>
      <c r="B387" s="17"/>
      <c r="C387" s="17"/>
      <c r="D387" s="17"/>
      <c r="E387" s="17"/>
      <c r="F387" s="17"/>
      <c r="G387" s="17"/>
    </row>
    <row r="388" spans="1:7" ht="12.75">
      <c r="A388" s="17"/>
      <c r="B388" s="17"/>
      <c r="C388" s="17"/>
      <c r="D388" s="17"/>
      <c r="E388" s="17"/>
      <c r="F388" s="17"/>
      <c r="G388" s="17"/>
    </row>
    <row r="389" spans="1:7" ht="12.75">
      <c r="A389" s="17"/>
      <c r="B389" s="17"/>
      <c r="C389" s="17"/>
      <c r="D389" s="17"/>
      <c r="E389" s="17"/>
      <c r="F389" s="17"/>
      <c r="G389" s="17"/>
    </row>
    <row r="390" spans="1:7" ht="12.75">
      <c r="A390" s="17"/>
      <c r="B390" s="17"/>
      <c r="C390" s="17"/>
      <c r="D390" s="17"/>
      <c r="E390" s="17"/>
      <c r="F390" s="17"/>
      <c r="G390" s="17"/>
    </row>
    <row r="391" spans="1:7" ht="12.75">
      <c r="A391" s="17"/>
      <c r="B391" s="17"/>
      <c r="C391" s="17"/>
      <c r="D391" s="17"/>
      <c r="E391" s="17"/>
      <c r="F391" s="17"/>
      <c r="G391" s="17"/>
    </row>
    <row r="392" spans="1:7" ht="12.75">
      <c r="A392" s="17"/>
      <c r="B392" s="17"/>
      <c r="C392" s="17"/>
      <c r="D392" s="17"/>
      <c r="E392" s="17"/>
      <c r="F392" s="17"/>
      <c r="G392" s="17"/>
    </row>
    <row r="393" spans="1:7" ht="12.75">
      <c r="A393" s="17"/>
      <c r="B393" s="17"/>
      <c r="C393" s="17"/>
      <c r="D393" s="17"/>
      <c r="E393" s="17"/>
      <c r="F393" s="17"/>
      <c r="G393" s="17"/>
    </row>
    <row r="394" spans="1:7" ht="12.75">
      <c r="A394" s="17"/>
      <c r="B394" s="17"/>
      <c r="C394" s="17"/>
      <c r="D394" s="17"/>
      <c r="E394" s="17"/>
      <c r="F394" s="17"/>
      <c r="G394" s="17"/>
    </row>
    <row r="395" spans="1:7" ht="12.75">
      <c r="A395" s="17"/>
      <c r="B395" s="17"/>
      <c r="C395" s="17"/>
      <c r="D395" s="17"/>
      <c r="E395" s="17"/>
      <c r="F395" s="17"/>
      <c r="G395" s="17"/>
    </row>
    <row r="396" spans="1:7" ht="12.75">
      <c r="A396" s="17"/>
      <c r="B396" s="17"/>
      <c r="C396" s="17"/>
      <c r="D396" s="17"/>
      <c r="E396" s="17"/>
      <c r="F396" s="17"/>
      <c r="G396" s="17"/>
    </row>
    <row r="397" spans="1:7" ht="12.75">
      <c r="A397" s="17"/>
      <c r="B397" s="17"/>
      <c r="C397" s="17"/>
      <c r="D397" s="17"/>
      <c r="E397" s="17"/>
      <c r="F397" s="17"/>
      <c r="G397" s="17"/>
    </row>
    <row r="398" spans="1:7" ht="12.75">
      <c r="A398" s="17"/>
      <c r="B398" s="17"/>
      <c r="C398" s="17"/>
      <c r="D398" s="17"/>
      <c r="E398" s="17"/>
      <c r="F398" s="17"/>
      <c r="G398" s="17"/>
    </row>
    <row r="399" spans="1:7" ht="12.75">
      <c r="A399" s="17"/>
      <c r="B399" s="17"/>
      <c r="C399" s="17"/>
      <c r="D399" s="17"/>
      <c r="E399" s="17"/>
      <c r="F399" s="17"/>
      <c r="G399" s="17"/>
    </row>
    <row r="400" spans="1:7" ht="12.75">
      <c r="A400" s="17"/>
      <c r="B400" s="17"/>
      <c r="C400" s="17"/>
      <c r="D400" s="17"/>
      <c r="E400" s="17"/>
      <c r="F400" s="17"/>
      <c r="G400" s="17"/>
    </row>
    <row r="401" spans="1:7" ht="12.75">
      <c r="A401" s="17"/>
      <c r="B401" s="17"/>
      <c r="C401" s="17"/>
      <c r="D401" s="17"/>
      <c r="E401" s="17"/>
      <c r="F401" s="17"/>
      <c r="G401" s="17"/>
    </row>
    <row r="402" spans="1:7" ht="12.75">
      <c r="A402" s="17"/>
      <c r="B402" s="17"/>
      <c r="C402" s="17"/>
      <c r="D402" s="17"/>
      <c r="E402" s="17"/>
      <c r="F402" s="17"/>
      <c r="G402" s="17"/>
    </row>
    <row r="403" spans="1:7" ht="12.75">
      <c r="A403" s="17"/>
      <c r="B403" s="17"/>
      <c r="C403" s="17"/>
      <c r="D403" s="17"/>
      <c r="E403" s="17"/>
      <c r="F403" s="17"/>
      <c r="G403" s="17"/>
    </row>
    <row r="404" spans="1:7" ht="12.75">
      <c r="A404" s="17"/>
      <c r="B404" s="17"/>
      <c r="C404" s="17"/>
      <c r="D404" s="17"/>
      <c r="E404" s="17"/>
      <c r="F404" s="17"/>
      <c r="G404" s="17"/>
    </row>
    <row r="405" spans="1:7" ht="12.75">
      <c r="A405" s="17"/>
      <c r="B405" s="17"/>
      <c r="C405" s="17"/>
      <c r="D405" s="17"/>
      <c r="E405" s="17"/>
      <c r="F405" s="17"/>
      <c r="G405" s="17"/>
    </row>
    <row r="406" spans="1:7" ht="12.75">
      <c r="A406" s="17"/>
      <c r="B406" s="17"/>
      <c r="C406" s="17"/>
      <c r="D406" s="17"/>
      <c r="E406" s="17"/>
      <c r="F406" s="17"/>
      <c r="G406" s="17"/>
    </row>
    <row r="407" spans="1:7" ht="12.75">
      <c r="A407" s="17"/>
      <c r="B407" s="17"/>
      <c r="C407" s="17"/>
      <c r="D407" s="17"/>
      <c r="E407" s="17"/>
      <c r="F407" s="17"/>
      <c r="G407" s="17"/>
    </row>
    <row r="408" spans="1:7" ht="12.75">
      <c r="A408" s="17"/>
      <c r="B408" s="17"/>
      <c r="C408" s="17"/>
      <c r="D408" s="17"/>
      <c r="E408" s="17"/>
      <c r="F408" s="17"/>
      <c r="G408" s="17"/>
    </row>
    <row r="409" spans="1:7" ht="12.75">
      <c r="A409" s="17"/>
      <c r="B409" s="17"/>
      <c r="C409" s="17"/>
      <c r="D409" s="17"/>
      <c r="E409" s="17"/>
      <c r="F409" s="17"/>
      <c r="G409" s="17"/>
    </row>
    <row r="410" spans="1:7" ht="12.75">
      <c r="A410" s="17"/>
      <c r="B410" s="17"/>
      <c r="C410" s="17"/>
      <c r="D410" s="17"/>
      <c r="E410" s="17"/>
      <c r="F410" s="17"/>
      <c r="G410" s="17"/>
    </row>
    <row r="411" spans="1:7" ht="12.75">
      <c r="A411" s="17"/>
      <c r="B411" s="17"/>
      <c r="C411" s="17"/>
      <c r="D411" s="17"/>
      <c r="E411" s="17"/>
      <c r="F411" s="17"/>
      <c r="G411" s="17"/>
    </row>
    <row r="412" spans="1:7" ht="12.75">
      <c r="A412" s="17"/>
      <c r="B412" s="17"/>
      <c r="C412" s="17"/>
      <c r="D412" s="17"/>
      <c r="E412" s="17"/>
      <c r="F412" s="17"/>
      <c r="G412" s="17"/>
    </row>
    <row r="413" spans="1:7" ht="12.75">
      <c r="A413" s="17"/>
      <c r="B413" s="17"/>
      <c r="C413" s="17"/>
      <c r="D413" s="17"/>
      <c r="E413" s="17"/>
      <c r="F413" s="17"/>
      <c r="G413" s="17"/>
    </row>
    <row r="414" spans="1:7" ht="12.75">
      <c r="A414" s="17"/>
      <c r="B414" s="17"/>
      <c r="C414" s="17"/>
      <c r="D414" s="17"/>
      <c r="E414" s="17"/>
      <c r="F414" s="17"/>
      <c r="G414" s="17"/>
    </row>
    <row r="415" spans="1:7" ht="12.75">
      <c r="A415" s="17"/>
      <c r="B415" s="17"/>
      <c r="C415" s="17"/>
      <c r="D415" s="17"/>
      <c r="E415" s="17"/>
      <c r="F415" s="17"/>
      <c r="G415" s="17"/>
    </row>
    <row r="416" spans="1:7" ht="12.75">
      <c r="A416" s="17"/>
      <c r="B416" s="17"/>
      <c r="C416" s="17"/>
      <c r="D416" s="17"/>
      <c r="E416" s="17"/>
      <c r="F416" s="17"/>
      <c r="G416" s="17"/>
    </row>
    <row r="417" spans="1:7" ht="12.75">
      <c r="A417" s="17"/>
      <c r="B417" s="17"/>
      <c r="C417" s="17"/>
      <c r="D417" s="17"/>
      <c r="E417" s="17"/>
      <c r="F417" s="17"/>
      <c r="G417" s="17"/>
    </row>
    <row r="418" spans="1:7" ht="12.75">
      <c r="A418" s="17"/>
      <c r="B418" s="17"/>
      <c r="C418" s="17"/>
      <c r="D418" s="17"/>
      <c r="E418" s="17"/>
      <c r="F418" s="17"/>
      <c r="G418" s="17"/>
    </row>
    <row r="419" spans="1:7" ht="12.75">
      <c r="A419" s="17"/>
      <c r="B419" s="17"/>
      <c r="C419" s="17"/>
      <c r="D419" s="17"/>
      <c r="E419" s="17"/>
      <c r="F419" s="17"/>
      <c r="G419" s="17"/>
    </row>
    <row r="420" spans="1:7" ht="12.75">
      <c r="A420" s="17"/>
      <c r="B420" s="17"/>
      <c r="C420" s="17"/>
      <c r="D420" s="17"/>
      <c r="E420" s="17"/>
      <c r="F420" s="17"/>
      <c r="G420" s="17"/>
    </row>
    <row r="421" spans="1:7" ht="12.75">
      <c r="A421" s="17"/>
      <c r="B421" s="17"/>
      <c r="C421" s="17"/>
      <c r="D421" s="17"/>
      <c r="E421" s="17"/>
      <c r="F421" s="17"/>
      <c r="G421" s="17"/>
    </row>
    <row r="422" spans="1:7" ht="12.75">
      <c r="A422" s="17"/>
      <c r="B422" s="17"/>
      <c r="C422" s="17"/>
      <c r="D422" s="17"/>
      <c r="E422" s="17"/>
      <c r="F422" s="17"/>
      <c r="G422" s="17"/>
    </row>
    <row r="423" spans="1:7" ht="12.75">
      <c r="A423" s="17"/>
      <c r="B423" s="17"/>
      <c r="C423" s="17"/>
      <c r="D423" s="17"/>
      <c r="E423" s="17"/>
      <c r="F423" s="17"/>
      <c r="G423" s="17"/>
    </row>
    <row r="424" spans="1:7" ht="12.75">
      <c r="A424" s="17"/>
      <c r="B424" s="17"/>
      <c r="C424" s="17"/>
      <c r="D424" s="17"/>
      <c r="E424" s="17"/>
      <c r="F424" s="17"/>
      <c r="G424" s="17"/>
    </row>
    <row r="425" spans="1:7" ht="12.75">
      <c r="A425" s="17"/>
      <c r="B425" s="17"/>
      <c r="C425" s="17"/>
      <c r="D425" s="17"/>
      <c r="E425" s="17"/>
      <c r="F425" s="17"/>
      <c r="G425" s="17"/>
    </row>
    <row r="426" spans="1:7" ht="12.75">
      <c r="A426" s="17"/>
      <c r="B426" s="17"/>
      <c r="C426" s="17"/>
      <c r="D426" s="17"/>
      <c r="E426" s="17"/>
      <c r="F426" s="17"/>
      <c r="G426" s="17"/>
    </row>
    <row r="427" spans="1:7" ht="12.75">
      <c r="A427" s="17"/>
      <c r="B427" s="17"/>
      <c r="C427" s="17"/>
      <c r="D427" s="17"/>
      <c r="E427" s="17"/>
      <c r="F427" s="17"/>
      <c r="G427" s="17"/>
    </row>
    <row r="428" spans="1:7" ht="12.75">
      <c r="A428" s="17"/>
      <c r="B428" s="17"/>
      <c r="C428" s="17"/>
      <c r="D428" s="17"/>
      <c r="E428" s="17"/>
      <c r="F428" s="17"/>
      <c r="G428" s="17"/>
    </row>
    <row r="429" spans="1:7" ht="12.75">
      <c r="A429" s="17"/>
      <c r="B429" s="17"/>
      <c r="C429" s="17"/>
      <c r="D429" s="17"/>
      <c r="E429" s="17"/>
      <c r="F429" s="17"/>
      <c r="G429" s="17"/>
    </row>
    <row r="430" spans="1:7" ht="12.75">
      <c r="A430" s="17"/>
      <c r="B430" s="17"/>
      <c r="C430" s="17"/>
      <c r="D430" s="17"/>
      <c r="E430" s="17"/>
      <c r="F430" s="17"/>
      <c r="G430" s="17"/>
    </row>
    <row r="431" spans="1:7" ht="12.75">
      <c r="A431" s="17"/>
      <c r="B431" s="17"/>
      <c r="C431" s="17"/>
      <c r="D431" s="17"/>
      <c r="E431" s="17"/>
      <c r="F431" s="17"/>
      <c r="G431" s="17"/>
    </row>
    <row r="432" spans="1:7" ht="12.75">
      <c r="A432" s="17"/>
      <c r="B432" s="17"/>
      <c r="C432" s="17"/>
      <c r="D432" s="17"/>
      <c r="E432" s="17"/>
      <c r="F432" s="17"/>
      <c r="G432" s="17"/>
    </row>
    <row r="433" spans="1:7" ht="12.75">
      <c r="A433" s="17"/>
      <c r="B433" s="17"/>
      <c r="C433" s="17"/>
      <c r="D433" s="17"/>
      <c r="E433" s="17"/>
      <c r="F433" s="17"/>
      <c r="G433" s="17"/>
    </row>
    <row r="434" spans="1:7" ht="12.75">
      <c r="A434" s="17"/>
      <c r="B434" s="17"/>
      <c r="C434" s="17"/>
      <c r="D434" s="17"/>
      <c r="E434" s="17"/>
      <c r="F434" s="17"/>
      <c r="G434" s="17"/>
    </row>
    <row r="435" spans="1:7" ht="12.75">
      <c r="A435" s="17"/>
      <c r="B435" s="17"/>
      <c r="C435" s="17"/>
      <c r="D435" s="17"/>
      <c r="E435" s="17"/>
      <c r="F435" s="17"/>
      <c r="G435" s="17"/>
    </row>
    <row r="436" spans="1:7" ht="12.75">
      <c r="A436" s="17"/>
      <c r="B436" s="17"/>
      <c r="C436" s="17"/>
      <c r="D436" s="17"/>
      <c r="E436" s="17"/>
      <c r="F436" s="17"/>
      <c r="G436" s="17"/>
    </row>
    <row r="437" spans="1:7" ht="12.75">
      <c r="A437" s="17"/>
      <c r="B437" s="17"/>
      <c r="C437" s="17"/>
      <c r="D437" s="17"/>
      <c r="E437" s="17"/>
      <c r="F437" s="17"/>
      <c r="G437" s="17"/>
    </row>
    <row r="438" spans="1:7" ht="12.75">
      <c r="A438" s="17"/>
      <c r="B438" s="17"/>
      <c r="C438" s="17"/>
      <c r="D438" s="17"/>
      <c r="E438" s="17"/>
      <c r="F438" s="17"/>
      <c r="G438" s="17"/>
    </row>
    <row r="439" spans="1:7" ht="12.75">
      <c r="A439" s="17"/>
      <c r="B439" s="17"/>
      <c r="C439" s="17"/>
      <c r="D439" s="17"/>
      <c r="E439" s="17"/>
      <c r="F439" s="17"/>
      <c r="G439" s="17"/>
    </row>
    <row r="440" spans="1:7" ht="12.75">
      <c r="A440" s="17"/>
      <c r="B440" s="17"/>
      <c r="C440" s="17"/>
      <c r="D440" s="17"/>
      <c r="E440" s="17"/>
      <c r="F440" s="17"/>
      <c r="G440" s="17"/>
    </row>
    <row r="441" spans="1:7" ht="12.75">
      <c r="A441" s="17"/>
      <c r="B441" s="17"/>
      <c r="C441" s="17"/>
      <c r="D441" s="17"/>
      <c r="E441" s="17"/>
      <c r="F441" s="17"/>
      <c r="G441" s="17"/>
    </row>
    <row r="442" spans="1:7" ht="12.75">
      <c r="A442" s="17"/>
      <c r="B442" s="17"/>
      <c r="C442" s="17"/>
      <c r="D442" s="17"/>
      <c r="E442" s="17"/>
      <c r="F442" s="17"/>
      <c r="G442" s="17"/>
    </row>
    <row r="443" spans="1:7" ht="12.75">
      <c r="A443" s="17"/>
      <c r="B443" s="17"/>
      <c r="C443" s="17"/>
      <c r="D443" s="17"/>
      <c r="E443" s="17"/>
      <c r="F443" s="17"/>
      <c r="G443" s="17"/>
    </row>
    <row r="444" spans="1:7" ht="12.75">
      <c r="A444" s="17"/>
      <c r="B444" s="17"/>
      <c r="C444" s="17"/>
      <c r="D444" s="17"/>
      <c r="E444" s="17"/>
      <c r="F444" s="17"/>
      <c r="G444" s="17"/>
    </row>
    <row r="445" spans="1:7" ht="12.75">
      <c r="A445" s="17"/>
      <c r="B445" s="17"/>
      <c r="C445" s="17"/>
      <c r="D445" s="17"/>
      <c r="E445" s="17"/>
      <c r="F445" s="17"/>
      <c r="G445" s="17"/>
    </row>
    <row r="446" spans="1:7" ht="12.75">
      <c r="A446" s="17"/>
      <c r="B446" s="17"/>
      <c r="C446" s="17"/>
      <c r="D446" s="17"/>
      <c r="E446" s="17"/>
      <c r="F446" s="17"/>
      <c r="G446" s="17"/>
    </row>
    <row r="447" spans="1:7" ht="12.75">
      <c r="A447" s="17"/>
      <c r="B447" s="17"/>
      <c r="C447" s="17"/>
      <c r="D447" s="17"/>
      <c r="E447" s="17"/>
      <c r="F447" s="17"/>
      <c r="G447" s="17"/>
    </row>
    <row r="448" spans="1:7" ht="12.75">
      <c r="A448" s="17"/>
      <c r="B448" s="17"/>
      <c r="C448" s="17"/>
      <c r="D448" s="17"/>
      <c r="E448" s="17"/>
      <c r="F448" s="17"/>
      <c r="G448" s="17"/>
    </row>
    <row r="449" spans="1:7" ht="12.75">
      <c r="A449" s="17"/>
      <c r="B449" s="17"/>
      <c r="C449" s="17"/>
      <c r="D449" s="17"/>
      <c r="E449" s="17"/>
      <c r="F449" s="17"/>
      <c r="G449" s="17"/>
    </row>
    <row r="450" spans="1:7" ht="12.75">
      <c r="A450" s="17"/>
      <c r="B450" s="17"/>
      <c r="C450" s="17"/>
      <c r="D450" s="17"/>
      <c r="E450" s="17"/>
      <c r="F450" s="17"/>
      <c r="G450" s="17"/>
    </row>
    <row r="451" spans="1:7" ht="12.75">
      <c r="A451" s="17"/>
      <c r="B451" s="17"/>
      <c r="C451" s="17"/>
      <c r="D451" s="17"/>
      <c r="E451" s="17"/>
      <c r="F451" s="17"/>
      <c r="G451" s="17"/>
    </row>
    <row r="452" spans="1:7" ht="12.75">
      <c r="A452" s="17"/>
      <c r="B452" s="17"/>
      <c r="C452" s="17"/>
      <c r="D452" s="17"/>
      <c r="E452" s="17"/>
      <c r="F452" s="17"/>
      <c r="G452" s="17"/>
    </row>
    <row r="453" spans="1:7" ht="12.75">
      <c r="A453" s="17"/>
      <c r="B453" s="17"/>
      <c r="C453" s="17"/>
      <c r="D453" s="17"/>
      <c r="E453" s="17"/>
      <c r="F453" s="17"/>
      <c r="G453" s="17"/>
    </row>
    <row r="454" spans="1:7" ht="12.75">
      <c r="A454" s="17"/>
      <c r="B454" s="17"/>
      <c r="C454" s="17"/>
      <c r="D454" s="17"/>
      <c r="E454" s="17"/>
      <c r="F454" s="17"/>
      <c r="G454" s="17"/>
    </row>
    <row r="455" spans="1:7" ht="12.75">
      <c r="A455" s="17"/>
      <c r="B455" s="17"/>
      <c r="C455" s="17"/>
      <c r="D455" s="17"/>
      <c r="E455" s="17"/>
      <c r="F455" s="17"/>
      <c r="G455" s="17"/>
    </row>
    <row r="456" spans="1:7" ht="12.75">
      <c r="A456" s="17"/>
      <c r="B456" s="17"/>
      <c r="C456" s="17"/>
      <c r="D456" s="17"/>
      <c r="E456" s="17"/>
      <c r="F456" s="17"/>
      <c r="G456" s="17"/>
    </row>
    <row r="457" spans="1:7" ht="12.75">
      <c r="A457" s="17"/>
      <c r="B457" s="17"/>
      <c r="C457" s="17"/>
      <c r="D457" s="17"/>
      <c r="E457" s="17"/>
      <c r="F457" s="17"/>
      <c r="G457" s="17"/>
    </row>
    <row r="458" spans="1:7" ht="12.75">
      <c r="A458" s="17"/>
      <c r="B458" s="17"/>
      <c r="C458" s="17"/>
      <c r="D458" s="17"/>
      <c r="E458" s="17"/>
      <c r="F458" s="17"/>
      <c r="G458" s="17"/>
    </row>
    <row r="459" spans="1:7" ht="12.75">
      <c r="A459" s="17"/>
      <c r="B459" s="17"/>
      <c r="C459" s="17"/>
      <c r="D459" s="17"/>
      <c r="E459" s="17"/>
      <c r="F459" s="17"/>
      <c r="G459" s="17"/>
    </row>
    <row r="460" spans="1:7" ht="12.75">
      <c r="A460" s="17"/>
      <c r="B460" s="17"/>
      <c r="C460" s="17"/>
      <c r="D460" s="17"/>
      <c r="E460" s="17"/>
      <c r="F460" s="17"/>
      <c r="G460" s="17"/>
    </row>
    <row r="461" spans="1:7" ht="12.75">
      <c r="A461" s="17"/>
      <c r="B461" s="17"/>
      <c r="C461" s="17"/>
      <c r="D461" s="17"/>
      <c r="E461" s="17"/>
      <c r="F461" s="17"/>
      <c r="G461" s="17"/>
    </row>
    <row r="462" spans="1:7" ht="12.75">
      <c r="A462" s="17"/>
      <c r="B462" s="17"/>
      <c r="C462" s="17"/>
      <c r="D462" s="17"/>
      <c r="E462" s="17"/>
      <c r="F462" s="17"/>
      <c r="G462" s="17"/>
    </row>
    <row r="463" spans="1:7" ht="12.75">
      <c r="A463" s="17"/>
      <c r="B463" s="17"/>
      <c r="C463" s="17"/>
      <c r="D463" s="17"/>
      <c r="E463" s="17"/>
      <c r="F463" s="17"/>
      <c r="G463" s="17"/>
    </row>
    <row r="464" spans="1:7" ht="12.75">
      <c r="A464" s="17"/>
      <c r="B464" s="17"/>
      <c r="C464" s="17"/>
      <c r="D464" s="17"/>
      <c r="E464" s="17"/>
      <c r="F464" s="17"/>
      <c r="G464" s="17"/>
    </row>
    <row r="465" spans="1:7" ht="12.75">
      <c r="A465" s="17"/>
      <c r="B465" s="17"/>
      <c r="C465" s="17"/>
      <c r="D465" s="17"/>
      <c r="E465" s="17"/>
      <c r="F465" s="17"/>
      <c r="G465" s="17"/>
    </row>
    <row r="466" spans="1:7" ht="12.75">
      <c r="A466" s="17"/>
      <c r="B466" s="17"/>
      <c r="C466" s="17"/>
      <c r="D466" s="17"/>
      <c r="E466" s="17"/>
      <c r="F466" s="17"/>
      <c r="G466" s="17"/>
    </row>
    <row r="467" spans="1:7" ht="12.75">
      <c r="A467" s="17"/>
      <c r="B467" s="17"/>
      <c r="C467" s="17"/>
      <c r="D467" s="17"/>
      <c r="E467" s="17"/>
      <c r="F467" s="17"/>
      <c r="G467" s="17"/>
    </row>
    <row r="468" spans="1:7" ht="12.75">
      <c r="A468" s="17"/>
      <c r="B468" s="17"/>
      <c r="C468" s="17"/>
      <c r="D468" s="17"/>
      <c r="E468" s="17"/>
      <c r="F468" s="17"/>
      <c r="G468" s="17"/>
    </row>
    <row r="469" spans="1:7" ht="12.75">
      <c r="A469" s="17"/>
      <c r="B469" s="17"/>
      <c r="C469" s="17"/>
      <c r="D469" s="17"/>
      <c r="E469" s="17"/>
      <c r="F469" s="17"/>
      <c r="G469" s="17"/>
    </row>
    <row r="470" spans="1:7" ht="12.75">
      <c r="A470" s="17"/>
      <c r="B470" s="17"/>
      <c r="C470" s="17"/>
      <c r="D470" s="17"/>
      <c r="E470" s="17"/>
      <c r="F470" s="17"/>
      <c r="G470" s="17"/>
    </row>
    <row r="471" spans="1:7" ht="12.75">
      <c r="A471" s="17"/>
      <c r="B471" s="17"/>
      <c r="C471" s="17"/>
      <c r="D471" s="17"/>
      <c r="E471" s="17"/>
      <c r="F471" s="17"/>
      <c r="G471" s="17"/>
    </row>
    <row r="472" spans="1:7" ht="12.75">
      <c r="A472" s="17"/>
      <c r="B472" s="17"/>
      <c r="C472" s="17"/>
      <c r="D472" s="17"/>
      <c r="E472" s="17"/>
      <c r="F472" s="17"/>
      <c r="G472" s="17"/>
    </row>
    <row r="473" spans="1:7" ht="12.75">
      <c r="A473" s="17"/>
      <c r="B473" s="17"/>
      <c r="C473" s="17"/>
      <c r="D473" s="17"/>
      <c r="E473" s="17"/>
      <c r="F473" s="17"/>
      <c r="G473" s="17"/>
    </row>
    <row r="474" spans="1:7" ht="12.75">
      <c r="A474" s="17"/>
      <c r="B474" s="17"/>
      <c r="C474" s="17"/>
      <c r="D474" s="17"/>
      <c r="E474" s="17"/>
      <c r="F474" s="17"/>
      <c r="G474" s="17"/>
    </row>
  </sheetData>
  <mergeCells count="147">
    <mergeCell ref="G76:G78"/>
    <mergeCell ref="G79:G81"/>
    <mergeCell ref="G82:G84"/>
    <mergeCell ref="F135:F136"/>
    <mergeCell ref="F85:F86"/>
    <mergeCell ref="F87:F89"/>
    <mergeCell ref="G86:G89"/>
    <mergeCell ref="F82:F84"/>
    <mergeCell ref="G103:G105"/>
    <mergeCell ref="F103:F105"/>
    <mergeCell ref="G154:G157"/>
    <mergeCell ref="F154:F157"/>
    <mergeCell ref="F181:F182"/>
    <mergeCell ref="F142:F144"/>
    <mergeCell ref="G142:G144"/>
    <mergeCell ref="F177:F179"/>
    <mergeCell ref="A9:G9"/>
    <mergeCell ref="G66:G68"/>
    <mergeCell ref="G73:G75"/>
    <mergeCell ref="G27:G30"/>
    <mergeCell ref="G32:G44"/>
    <mergeCell ref="A53:G53"/>
    <mergeCell ref="A31:G31"/>
    <mergeCell ref="A52:G52"/>
    <mergeCell ref="F27:F30"/>
    <mergeCell ref="A10:G10"/>
    <mergeCell ref="G224:G227"/>
    <mergeCell ref="G206:G210"/>
    <mergeCell ref="F97:F101"/>
    <mergeCell ref="G97:G101"/>
    <mergeCell ref="F168:F172"/>
    <mergeCell ref="G168:G172"/>
    <mergeCell ref="A141:G141"/>
    <mergeCell ref="A152:G152"/>
    <mergeCell ref="F195:F200"/>
    <mergeCell ref="G131:G133"/>
    <mergeCell ref="F106:F108"/>
    <mergeCell ref="G106:G108"/>
    <mergeCell ref="F122:F124"/>
    <mergeCell ref="F131:F133"/>
    <mergeCell ref="F128:F130"/>
    <mergeCell ref="F110:F111"/>
    <mergeCell ref="A134:G134"/>
    <mergeCell ref="A102:G102"/>
    <mergeCell ref="F125:F127"/>
    <mergeCell ref="G125:G127"/>
    <mergeCell ref="F117:F121"/>
    <mergeCell ref="G117:G121"/>
    <mergeCell ref="G122:G124"/>
    <mergeCell ref="F112:F116"/>
    <mergeCell ref="G112:G116"/>
    <mergeCell ref="G128:G130"/>
    <mergeCell ref="F92:F93"/>
    <mergeCell ref="F94:F96"/>
    <mergeCell ref="G92:G96"/>
    <mergeCell ref="B195:B196"/>
    <mergeCell ref="F189:F191"/>
    <mergeCell ref="G189:G191"/>
    <mergeCell ref="A180:G180"/>
    <mergeCell ref="G162:G165"/>
    <mergeCell ref="F173:F176"/>
    <mergeCell ref="F158:F161"/>
    <mergeCell ref="A195:A196"/>
    <mergeCell ref="G184:G186"/>
    <mergeCell ref="A153:G153"/>
    <mergeCell ref="G173:G176"/>
    <mergeCell ref="G158:G161"/>
    <mergeCell ref="F162:F165"/>
    <mergeCell ref="G177:G179"/>
    <mergeCell ref="F192:F194"/>
    <mergeCell ref="F184:F186"/>
    <mergeCell ref="G192:G194"/>
    <mergeCell ref="A14:G14"/>
    <mergeCell ref="F65:F68"/>
    <mergeCell ref="F72:F75"/>
    <mergeCell ref="G69:G71"/>
    <mergeCell ref="G17:G22"/>
    <mergeCell ref="G23:G26"/>
    <mergeCell ref="F17:F22"/>
    <mergeCell ref="F23:F26"/>
    <mergeCell ref="F69:F71"/>
    <mergeCell ref="G58:G60"/>
    <mergeCell ref="C12:E12"/>
    <mergeCell ref="F12:F13"/>
    <mergeCell ref="G12:G13"/>
    <mergeCell ref="A12:A13"/>
    <mergeCell ref="B12:B13"/>
    <mergeCell ref="A2:G2"/>
    <mergeCell ref="G61:G64"/>
    <mergeCell ref="F54:F57"/>
    <mergeCell ref="F58:F60"/>
    <mergeCell ref="F61:F64"/>
    <mergeCell ref="A6:G6"/>
    <mergeCell ref="A15:G15"/>
    <mergeCell ref="A7:G7"/>
    <mergeCell ref="A8:G8"/>
    <mergeCell ref="G55:G57"/>
    <mergeCell ref="F348:F354"/>
    <mergeCell ref="G348:G354"/>
    <mergeCell ref="A328:G328"/>
    <mergeCell ref="F329:F332"/>
    <mergeCell ref="G329:G332"/>
    <mergeCell ref="G333:G335"/>
    <mergeCell ref="F333:F335"/>
    <mergeCell ref="F232:F234"/>
    <mergeCell ref="G232:G234"/>
    <mergeCell ref="G228:G231"/>
    <mergeCell ref="F235:F237"/>
    <mergeCell ref="G235:G237"/>
    <mergeCell ref="G201:G204"/>
    <mergeCell ref="A205:G205"/>
    <mergeCell ref="F206:F210"/>
    <mergeCell ref="F228:F231"/>
    <mergeCell ref="A222:G222"/>
    <mergeCell ref="A223:G223"/>
    <mergeCell ref="F201:F204"/>
    <mergeCell ref="F211:F214"/>
    <mergeCell ref="G211:G214"/>
    <mergeCell ref="F224:F227"/>
    <mergeCell ref="F286:F288"/>
    <mergeCell ref="G309:G312"/>
    <mergeCell ref="F309:F312"/>
    <mergeCell ref="G293:G295"/>
    <mergeCell ref="G286:G288"/>
    <mergeCell ref="F293:F295"/>
    <mergeCell ref="A308:G308"/>
    <mergeCell ref="F305:F307"/>
    <mergeCell ref="G305:G307"/>
    <mergeCell ref="G269:G272"/>
    <mergeCell ref="F273:F276"/>
    <mergeCell ref="F269:F272"/>
    <mergeCell ref="G273:G276"/>
    <mergeCell ref="F76:F78"/>
    <mergeCell ref="F79:F81"/>
    <mergeCell ref="F259:F261"/>
    <mergeCell ref="G259:G261"/>
    <mergeCell ref="G248:G251"/>
    <mergeCell ref="F253:F255"/>
    <mergeCell ref="G253:G255"/>
    <mergeCell ref="F256:F258"/>
    <mergeCell ref="G256:G258"/>
    <mergeCell ref="F248:F251"/>
    <mergeCell ref="A268:G268"/>
    <mergeCell ref="F265:F267"/>
    <mergeCell ref="G265:G267"/>
    <mergeCell ref="F262:F264"/>
    <mergeCell ref="G262:G264"/>
  </mergeCells>
  <printOptions horizontalCentered="1"/>
  <pageMargins left="0" right="0" top="0.5905511811023623" bottom="0.5905511811023623" header="0.3937007874015748" footer="0.1968503937007874"/>
  <pageSetup horizontalDpi="600" verticalDpi="600" orientation="landscape" paperSize="9" scale="90" r:id="rId1"/>
  <headerFooter alignWithMargins="0">
    <oddFooter>&amp;C&amp;P</oddFooter>
  </headerFooter>
  <rowBreaks count="1" manualBreakCount="1">
    <brk id="12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="75" zoomScaleNormal="75" workbookViewId="0" topLeftCell="A1">
      <selection activeCell="E26" sqref="E26"/>
    </sheetView>
  </sheetViews>
  <sheetFormatPr defaultColWidth="9.00390625" defaultRowHeight="12.75"/>
  <cols>
    <col min="1" max="1" width="4.375" style="0" customWidth="1"/>
    <col min="2" max="2" width="59.125" style="0" customWidth="1"/>
    <col min="7" max="7" width="13.25390625" style="0" bestFit="1" customWidth="1"/>
    <col min="8" max="8" width="11.75390625" style="0" customWidth="1"/>
  </cols>
  <sheetData>
    <row r="2" spans="1:8" ht="18.75">
      <c r="A2" s="430" t="s">
        <v>26</v>
      </c>
      <c r="B2" s="430"/>
      <c r="C2" s="430"/>
      <c r="D2" s="430"/>
      <c r="E2" s="430"/>
      <c r="F2" s="430"/>
      <c r="G2" s="430"/>
      <c r="H2" s="430"/>
    </row>
    <row r="4" spans="1:8" ht="15.75">
      <c r="A4" s="437" t="s">
        <v>0</v>
      </c>
      <c r="B4" s="439" t="s">
        <v>4</v>
      </c>
      <c r="C4" s="439" t="s">
        <v>7</v>
      </c>
      <c r="D4" s="434" t="s">
        <v>6</v>
      </c>
      <c r="E4" s="435"/>
      <c r="F4" s="435"/>
      <c r="G4" s="435"/>
      <c r="H4" s="436"/>
    </row>
    <row r="5" spans="1:8" ht="65.25" customHeight="1">
      <c r="A5" s="438"/>
      <c r="B5" s="440"/>
      <c r="C5" s="440"/>
      <c r="D5" s="12">
        <v>2008</v>
      </c>
      <c r="E5" s="12">
        <v>2009</v>
      </c>
      <c r="F5" s="12">
        <v>2010</v>
      </c>
      <c r="G5" s="12">
        <v>2011</v>
      </c>
      <c r="H5" s="12">
        <v>2012</v>
      </c>
    </row>
    <row r="6" spans="1:8" ht="18" customHeight="1">
      <c r="A6" s="431" t="s">
        <v>29</v>
      </c>
      <c r="B6" s="432"/>
      <c r="C6" s="432"/>
      <c r="D6" s="432"/>
      <c r="E6" s="432"/>
      <c r="F6" s="432"/>
      <c r="G6" s="432"/>
      <c r="H6" s="433"/>
    </row>
    <row r="7" spans="1:8" ht="36" customHeight="1">
      <c r="A7" s="4"/>
      <c r="B7" s="6" t="s">
        <v>23</v>
      </c>
      <c r="C7" s="4">
        <f>SUM(D7+E7+F7+G7+H7)</f>
        <v>67103</v>
      </c>
      <c r="D7" s="4">
        <f>SUM(D12+D13+D14)</f>
        <v>34057</v>
      </c>
      <c r="E7" s="4">
        <f>SUM(E12+E13+E14)</f>
        <v>33046</v>
      </c>
      <c r="F7" s="23"/>
      <c r="G7" s="28">
        <f>SUM(G11+G12+G13+G14)</f>
        <v>0</v>
      </c>
      <c r="H7" s="16">
        <f>SUM(H11+H12+H13+H14)</f>
        <v>0</v>
      </c>
    </row>
    <row r="8" spans="1:8" ht="18.75" customHeight="1">
      <c r="A8" s="8"/>
      <c r="B8" s="7" t="s">
        <v>27</v>
      </c>
      <c r="C8" s="8"/>
      <c r="D8" s="8">
        <v>1.084</v>
      </c>
      <c r="E8" s="20">
        <v>1.069</v>
      </c>
      <c r="F8" s="19">
        <v>1.065</v>
      </c>
      <c r="G8" s="20">
        <v>1.061</v>
      </c>
      <c r="H8" s="19">
        <v>1.057</v>
      </c>
    </row>
    <row r="9" spans="1:8" ht="18.75" customHeight="1">
      <c r="A9" s="8"/>
      <c r="B9" s="7" t="s">
        <v>28</v>
      </c>
      <c r="C9" s="8"/>
      <c r="D9" s="8"/>
      <c r="E9" s="20"/>
      <c r="F9" s="19"/>
      <c r="G9" s="26">
        <f>SUM(D8*E8*F8*G8)</f>
        <v>1.3093989221399998</v>
      </c>
      <c r="H9" s="27">
        <f>SUM(D8*E8*F8*G8*H8)</f>
        <v>1.3840346607019796</v>
      </c>
    </row>
    <row r="10" spans="1:8" ht="14.25" customHeight="1">
      <c r="A10" s="8"/>
      <c r="B10" s="14" t="s">
        <v>24</v>
      </c>
      <c r="C10" s="8"/>
      <c r="D10" s="8"/>
      <c r="E10" s="25"/>
      <c r="F10" s="22"/>
      <c r="G10" s="20"/>
      <c r="H10" s="19"/>
    </row>
    <row r="11" spans="1:8" ht="17.25" customHeight="1">
      <c r="A11" s="8"/>
      <c r="B11" s="14" t="s">
        <v>10</v>
      </c>
      <c r="C11" s="8"/>
      <c r="D11" s="8"/>
      <c r="E11" s="25"/>
      <c r="F11" s="22"/>
      <c r="G11" s="20"/>
      <c r="H11" s="19"/>
    </row>
    <row r="12" spans="1:8" ht="21" customHeight="1">
      <c r="A12" s="8"/>
      <c r="B12" s="7" t="s">
        <v>19</v>
      </c>
      <c r="C12" s="8">
        <f>SUM(D12+E12+F12+G12+H12)</f>
        <v>25821</v>
      </c>
      <c r="D12" s="8">
        <v>12601</v>
      </c>
      <c r="E12" s="8">
        <v>13220</v>
      </c>
      <c r="F12" s="8"/>
      <c r="G12" s="20"/>
      <c r="H12" s="19"/>
    </row>
    <row r="13" spans="1:8" ht="17.25" customHeight="1">
      <c r="A13" s="8"/>
      <c r="B13" s="7" t="s">
        <v>20</v>
      </c>
      <c r="C13" s="8">
        <f>SUM(D13+E13+F13+G13+H13)</f>
        <v>20641</v>
      </c>
      <c r="D13" s="8">
        <v>10728</v>
      </c>
      <c r="E13" s="8">
        <v>9913</v>
      </c>
      <c r="F13" s="8"/>
      <c r="G13" s="20"/>
      <c r="H13" s="19"/>
    </row>
    <row r="14" spans="1:8" ht="18.75" customHeight="1">
      <c r="A14" s="5"/>
      <c r="B14" s="3" t="s">
        <v>21</v>
      </c>
      <c r="C14" s="5">
        <f>SUM(D14+E14+F14+G14+H14)</f>
        <v>20641</v>
      </c>
      <c r="D14" s="5">
        <v>10728</v>
      </c>
      <c r="E14" s="5">
        <v>9913</v>
      </c>
      <c r="F14" s="5"/>
      <c r="G14" s="24"/>
      <c r="H14" s="21"/>
    </row>
    <row r="15" spans="1:8" ht="15.75">
      <c r="A15" s="434" t="s">
        <v>30</v>
      </c>
      <c r="B15" s="435"/>
      <c r="C15" s="435"/>
      <c r="D15" s="435"/>
      <c r="E15" s="435"/>
      <c r="F15" s="435"/>
      <c r="G15" s="435"/>
      <c r="H15" s="436"/>
    </row>
    <row r="16" spans="1:8" ht="31.5">
      <c r="A16" s="4"/>
      <c r="B16" s="6" t="s">
        <v>23</v>
      </c>
      <c r="C16" s="32">
        <f>SUM(D16+E16+F16+G16+H16)</f>
        <v>90331.0084888796</v>
      </c>
      <c r="D16" s="4"/>
      <c r="E16" s="4"/>
      <c r="F16" s="23"/>
      <c r="G16" s="31">
        <f>SUM(G18+G19+G20+G21)</f>
        <v>44594.19909132197</v>
      </c>
      <c r="H16" s="31">
        <f>SUM(H18+H19+H20+H21)</f>
        <v>45736.80939755762</v>
      </c>
    </row>
    <row r="17" spans="1:8" ht="15.75">
      <c r="A17" s="8"/>
      <c r="B17" s="14" t="s">
        <v>24</v>
      </c>
      <c r="C17" s="33"/>
      <c r="D17" s="8"/>
      <c r="E17" s="25"/>
      <c r="F17" s="22"/>
      <c r="G17" s="19"/>
      <c r="H17" s="19"/>
    </row>
    <row r="18" spans="1:8" ht="15.75">
      <c r="A18" s="8"/>
      <c r="B18" s="14" t="s">
        <v>10</v>
      </c>
      <c r="C18" s="33"/>
      <c r="D18" s="8"/>
      <c r="E18" s="25"/>
      <c r="F18" s="22"/>
      <c r="G18" s="19"/>
      <c r="H18" s="19"/>
    </row>
    <row r="19" spans="1:8" ht="15.75">
      <c r="A19" s="8"/>
      <c r="B19" s="7" t="s">
        <v>19</v>
      </c>
      <c r="C19" s="33">
        <f>SUM(D19+E19+F19+G19+H19)</f>
        <v>34796.67403236631</v>
      </c>
      <c r="D19" s="8"/>
      <c r="E19" s="8"/>
      <c r="F19" s="8"/>
      <c r="G19" s="29">
        <f>SUM(D12*G9)</f>
        <v>16499.735817886136</v>
      </c>
      <c r="H19" s="29">
        <f>SUM(E12*H9)</f>
        <v>18296.93821448017</v>
      </c>
    </row>
    <row r="20" spans="1:8" ht="15.75">
      <c r="A20" s="8"/>
      <c r="B20" s="7" t="s">
        <v>20</v>
      </c>
      <c r="C20" s="33">
        <f>SUM(D20+E20+F20+G20+H20)</f>
        <v>27767.167228256643</v>
      </c>
      <c r="D20" s="8"/>
      <c r="E20" s="8"/>
      <c r="F20" s="8"/>
      <c r="G20" s="29">
        <f>SUM(D13*G9)</f>
        <v>14047.231636717917</v>
      </c>
      <c r="H20" s="29">
        <f>SUM(E13*H9)</f>
        <v>13719.935591538724</v>
      </c>
    </row>
    <row r="21" spans="1:8" ht="15.75">
      <c r="A21" s="5"/>
      <c r="B21" s="3" t="s">
        <v>21</v>
      </c>
      <c r="C21" s="34">
        <f>SUM(D21+E21+F21+G21+H21)</f>
        <v>27767.167228256643</v>
      </c>
      <c r="D21" s="5"/>
      <c r="E21" s="5"/>
      <c r="F21" s="5"/>
      <c r="G21" s="30">
        <f>SUM(D14*G9)</f>
        <v>14047.231636717917</v>
      </c>
      <c r="H21" s="30">
        <f>SUM(E14*H9)</f>
        <v>13719.935591538724</v>
      </c>
    </row>
  </sheetData>
  <mergeCells count="7">
    <mergeCell ref="A2:H2"/>
    <mergeCell ref="A6:H6"/>
    <mergeCell ref="A15:H15"/>
    <mergeCell ref="A4:A5"/>
    <mergeCell ref="B4:B5"/>
    <mergeCell ref="C4:C5"/>
    <mergeCell ref="D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zotkina</dc:creator>
  <cp:keywords/>
  <dc:description/>
  <cp:lastModifiedBy>User</cp:lastModifiedBy>
  <cp:lastPrinted>2009-04-22T03:25:33Z</cp:lastPrinted>
  <dcterms:created xsi:type="dcterms:W3CDTF">2007-05-21T03:04:15Z</dcterms:created>
  <dcterms:modified xsi:type="dcterms:W3CDTF">2009-04-22T04:11:18Z</dcterms:modified>
  <cp:category/>
  <cp:version/>
  <cp:contentType/>
  <cp:contentStatus/>
</cp:coreProperties>
</file>